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65" windowWidth="10305" windowHeight="11760" firstSheet="1" activeTab="3"/>
  </bookViews>
  <sheets>
    <sheet name="Tablas Río Ariguaní" sheetId="1" r:id="rId1"/>
    <sheet name="Resumen Totales" sheetId="2" r:id="rId2"/>
    <sheet name="Flujos" sheetId="4" r:id="rId3"/>
    <sheet name="Ruta Critica" sheetId="6" r:id="rId4"/>
  </sheets>
  <calcPr calcId="145621"/>
</workbook>
</file>

<file path=xl/calcChain.xml><?xml version="1.0" encoding="utf-8"?>
<calcChain xmlns="http://schemas.openxmlformats.org/spreadsheetml/2006/main">
  <c r="F34" i="4" l="1"/>
  <c r="J490" i="1"/>
  <c r="I490" i="1"/>
  <c r="J476" i="1"/>
  <c r="I476" i="1"/>
  <c r="J427" i="1"/>
  <c r="I429" i="1"/>
  <c r="I427" i="1"/>
  <c r="E34" i="4" l="1"/>
  <c r="G34" i="4"/>
  <c r="H34" i="4"/>
  <c r="I34" i="4"/>
  <c r="J34" i="4"/>
  <c r="K34" i="4"/>
  <c r="L34" i="4"/>
  <c r="M34" i="4"/>
  <c r="D34" i="4"/>
  <c r="N33" i="4"/>
  <c r="U56" i="6" s="1"/>
  <c r="J5" i="2" l="1"/>
  <c r="K5" i="2"/>
  <c r="L5" i="2"/>
  <c r="M5" i="2"/>
  <c r="L6" i="2"/>
  <c r="K7" i="2"/>
  <c r="L7" i="2"/>
  <c r="J8" i="2"/>
  <c r="K8" i="2"/>
  <c r="L8" i="2"/>
  <c r="M8" i="2"/>
  <c r="E45" i="2"/>
  <c r="B45" i="2"/>
  <c r="C33" i="4" s="1"/>
  <c r="B44" i="2"/>
  <c r="J495" i="1"/>
  <c r="I495" i="1"/>
  <c r="L492" i="1"/>
  <c r="L490" i="1"/>
  <c r="D499" i="1"/>
  <c r="D45" i="2" s="1"/>
  <c r="C499" i="1"/>
  <c r="C45" i="2" s="1"/>
  <c r="F498" i="1"/>
  <c r="F497" i="1"/>
  <c r="F496" i="1"/>
  <c r="F495" i="1"/>
  <c r="F494" i="1"/>
  <c r="F493" i="1"/>
  <c r="F492" i="1"/>
  <c r="F491" i="1"/>
  <c r="F499" i="1" l="1"/>
  <c r="F45" i="2" s="1"/>
  <c r="L495" i="1"/>
  <c r="M492" i="1" s="1"/>
  <c r="M493" i="1"/>
  <c r="I443" i="1"/>
  <c r="I441" i="1"/>
  <c r="J441" i="1"/>
  <c r="I397" i="1"/>
  <c r="I395" i="1"/>
  <c r="J380" i="1"/>
  <c r="I382" i="1"/>
  <c r="I380" i="1"/>
  <c r="M490" i="1" l="1"/>
  <c r="M494" i="1"/>
  <c r="M491" i="1"/>
  <c r="M495" i="1"/>
  <c r="I81" i="1"/>
  <c r="I79" i="1"/>
  <c r="N4" i="4" l="1"/>
  <c r="U19" i="6" s="1"/>
  <c r="N5" i="4"/>
  <c r="U20" i="6" s="1"/>
  <c r="N6" i="4"/>
  <c r="U21" i="6" s="1"/>
  <c r="N7" i="4"/>
  <c r="N8" i="4"/>
  <c r="U25" i="6" s="1"/>
  <c r="N9" i="4"/>
  <c r="U26" i="6" s="1"/>
  <c r="N10" i="4"/>
  <c r="U29" i="6" s="1"/>
  <c r="N11" i="4"/>
  <c r="U31" i="6" s="1"/>
  <c r="N12" i="4"/>
  <c r="U32" i="6" s="1"/>
  <c r="N13" i="4"/>
  <c r="U33" i="6" s="1"/>
  <c r="N14" i="4"/>
  <c r="U34" i="6" s="1"/>
  <c r="N15" i="4"/>
  <c r="U35" i="6" s="1"/>
  <c r="N16" i="4"/>
  <c r="U36" i="6" s="1"/>
  <c r="N17" i="4"/>
  <c r="U37" i="6" s="1"/>
  <c r="N18" i="4"/>
  <c r="U39" i="6" s="1"/>
  <c r="N19" i="4"/>
  <c r="U40" i="6" s="1"/>
  <c r="N20" i="4"/>
  <c r="U41" i="6" s="1"/>
  <c r="N21" i="4"/>
  <c r="U42" i="6" s="1"/>
  <c r="N22" i="4"/>
  <c r="U43" i="6" s="1"/>
  <c r="N23" i="4"/>
  <c r="U44" i="6" s="1"/>
  <c r="N24" i="4"/>
  <c r="U45" i="6" s="1"/>
  <c r="N25" i="4"/>
  <c r="U46" i="6" s="1"/>
  <c r="N26" i="4"/>
  <c r="U47" i="6" s="1"/>
  <c r="N27" i="4"/>
  <c r="U50" i="6" s="1"/>
  <c r="N28" i="4"/>
  <c r="U51" i="6" s="1"/>
  <c r="N29" i="4"/>
  <c r="U52" i="6" s="1"/>
  <c r="N30" i="4"/>
  <c r="U53" i="6" s="1"/>
  <c r="N31" i="4"/>
  <c r="U54" i="6" s="1"/>
  <c r="N32" i="4"/>
  <c r="U55" i="6" s="1"/>
  <c r="N3" i="4"/>
  <c r="U18" i="6" s="1"/>
  <c r="I57" i="1"/>
  <c r="J57" i="1"/>
  <c r="L57" i="1"/>
  <c r="B36" i="2"/>
  <c r="U24" i="6" l="1"/>
  <c r="U58" i="6" s="1"/>
  <c r="N34" i="4"/>
  <c r="N35" i="4" s="1"/>
  <c r="M35" i="4"/>
  <c r="H35" i="4"/>
  <c r="C412" i="1"/>
  <c r="E44" i="2"/>
  <c r="E43" i="2"/>
  <c r="E41" i="2"/>
  <c r="E40" i="2"/>
  <c r="D38" i="2"/>
  <c r="E38" i="2"/>
  <c r="D37" i="2"/>
  <c r="E37" i="2"/>
  <c r="E36" i="2"/>
  <c r="D33" i="2"/>
  <c r="E33" i="2"/>
  <c r="D32" i="2"/>
  <c r="E32" i="2"/>
  <c r="E31" i="2"/>
  <c r="D26" i="2"/>
  <c r="E26" i="2"/>
  <c r="D24" i="2"/>
  <c r="E24" i="2"/>
  <c r="D23" i="2"/>
  <c r="E23" i="2"/>
  <c r="D22" i="2"/>
  <c r="E22" i="2"/>
  <c r="E21" i="2"/>
  <c r="D19" i="2"/>
  <c r="E19" i="2"/>
  <c r="E18" i="2"/>
  <c r="E17" i="2"/>
  <c r="E16" i="2"/>
  <c r="C15" i="2"/>
  <c r="D14" i="2"/>
  <c r="E14" i="2"/>
  <c r="C13" i="2"/>
  <c r="D12" i="2"/>
  <c r="E12" i="2"/>
  <c r="D11" i="2"/>
  <c r="E11" i="2"/>
  <c r="C10" i="2"/>
  <c r="E9" i="2"/>
  <c r="D8" i="2"/>
  <c r="E8" i="2"/>
  <c r="E7" i="2"/>
  <c r="C6" i="2"/>
  <c r="D6" i="2"/>
  <c r="D5" i="2"/>
  <c r="E5" i="2"/>
  <c r="C4" i="2"/>
  <c r="E237" i="1"/>
  <c r="E25" i="2" s="1"/>
  <c r="E15" i="2"/>
  <c r="J456" i="1"/>
  <c r="D459" i="1"/>
  <c r="D42" i="2" s="1"/>
  <c r="E459" i="1"/>
  <c r="E42" i="2" s="1"/>
  <c r="C459" i="1"/>
  <c r="I456" i="1" s="1"/>
  <c r="D421" i="1"/>
  <c r="D39" i="2" s="1"/>
  <c r="E421" i="1"/>
  <c r="C421" i="1"/>
  <c r="C39" i="2" s="1"/>
  <c r="D172" i="1"/>
  <c r="D20" i="2" s="1"/>
  <c r="E172" i="1"/>
  <c r="K170" i="1" s="1"/>
  <c r="L170" i="1" s="1"/>
  <c r="C172" i="1"/>
  <c r="C20" i="2" s="1"/>
  <c r="J122" i="1"/>
  <c r="I122" i="1"/>
  <c r="D120" i="1"/>
  <c r="D15" i="2" s="1"/>
  <c r="E120" i="1"/>
  <c r="C120" i="1"/>
  <c r="J104" i="1"/>
  <c r="K99" i="1"/>
  <c r="K104" i="1" s="1"/>
  <c r="D102" i="1"/>
  <c r="D13" i="2" s="1"/>
  <c r="E102" i="1"/>
  <c r="E13" i="2" s="1"/>
  <c r="C102" i="1"/>
  <c r="J72" i="1"/>
  <c r="K67" i="1"/>
  <c r="K72" i="1" s="1"/>
  <c r="D74" i="1"/>
  <c r="D10" i="2" s="1"/>
  <c r="E74" i="1"/>
  <c r="E10" i="2" s="1"/>
  <c r="C74" i="1"/>
  <c r="J31" i="1"/>
  <c r="I31" i="1"/>
  <c r="C9" i="1"/>
  <c r="E30" i="1"/>
  <c r="E6" i="2" s="1"/>
  <c r="K26" i="1" l="1"/>
  <c r="K456" i="1"/>
  <c r="E20" i="2"/>
  <c r="E35" i="4"/>
  <c r="L456" i="1"/>
  <c r="C42" i="2"/>
  <c r="K418" i="1"/>
  <c r="L35" i="4"/>
  <c r="I35" i="4"/>
  <c r="E39" i="2"/>
  <c r="J35" i="4"/>
  <c r="D35" i="4"/>
  <c r="G35" i="4"/>
  <c r="K35" i="4"/>
  <c r="F35" i="4"/>
  <c r="D9" i="1"/>
  <c r="D4" i="2" s="1"/>
  <c r="E9" i="1"/>
  <c r="K360" i="1"/>
  <c r="F357" i="1"/>
  <c r="F358" i="1"/>
  <c r="F359" i="1"/>
  <c r="F360" i="1"/>
  <c r="F361" i="1"/>
  <c r="F362" i="1"/>
  <c r="F363" i="1"/>
  <c r="F364" i="1"/>
  <c r="F356" i="1"/>
  <c r="E365" i="1"/>
  <c r="E34" i="2" s="1"/>
  <c r="D365" i="1"/>
  <c r="C365" i="1"/>
  <c r="I355" i="1" s="1"/>
  <c r="J296" i="1"/>
  <c r="D303" i="1"/>
  <c r="D30" i="2" s="1"/>
  <c r="E303" i="1"/>
  <c r="C303" i="1"/>
  <c r="I291" i="1" s="1"/>
  <c r="F302" i="1"/>
  <c r="F301" i="1"/>
  <c r="F300" i="1"/>
  <c r="F299" i="1"/>
  <c r="F298" i="1"/>
  <c r="F297" i="1"/>
  <c r="J286" i="1"/>
  <c r="I286" i="1"/>
  <c r="D284" i="1"/>
  <c r="D29" i="2" s="1"/>
  <c r="E284" i="1"/>
  <c r="E29" i="2" s="1"/>
  <c r="C284" i="1"/>
  <c r="C29" i="2" s="1"/>
  <c r="K281" i="1"/>
  <c r="F272" i="1"/>
  <c r="F273" i="1"/>
  <c r="F274" i="1"/>
  <c r="F275" i="1"/>
  <c r="F276" i="1"/>
  <c r="F277" i="1"/>
  <c r="F271" i="1"/>
  <c r="D278" i="1"/>
  <c r="D28" i="2" s="1"/>
  <c r="E278" i="1"/>
  <c r="C278" i="1"/>
  <c r="I270" i="1" s="1"/>
  <c r="I275" i="1" s="1"/>
  <c r="J239" i="1"/>
  <c r="I239" i="1"/>
  <c r="K234" i="1"/>
  <c r="L234" i="1" s="1"/>
  <c r="F236" i="1"/>
  <c r="D237" i="1"/>
  <c r="D25" i="2" s="1"/>
  <c r="C237" i="1"/>
  <c r="C25" i="2" s="1"/>
  <c r="J260" i="1"/>
  <c r="K255" i="1"/>
  <c r="K260" i="1" s="1"/>
  <c r="I255" i="1"/>
  <c r="I260" i="1" s="1"/>
  <c r="F257" i="1"/>
  <c r="F258" i="1"/>
  <c r="F259" i="1"/>
  <c r="F260" i="1"/>
  <c r="F261" i="1"/>
  <c r="F262" i="1"/>
  <c r="F263" i="1"/>
  <c r="F264" i="1"/>
  <c r="F256" i="1"/>
  <c r="D265" i="1"/>
  <c r="D27" i="2" s="1"/>
  <c r="E265" i="1"/>
  <c r="E27" i="2" s="1"/>
  <c r="C265" i="1"/>
  <c r="C27" i="2" s="1"/>
  <c r="J275" i="1"/>
  <c r="I67" i="1"/>
  <c r="I72" i="1" s="1"/>
  <c r="F73" i="1"/>
  <c r="F72" i="1"/>
  <c r="F71" i="1"/>
  <c r="K291" i="1" l="1"/>
  <c r="K296" i="1" s="1"/>
  <c r="E30" i="2"/>
  <c r="J355" i="1"/>
  <c r="J360" i="1" s="1"/>
  <c r="D34" i="2"/>
  <c r="K6" i="1"/>
  <c r="E4" i="2"/>
  <c r="K270" i="1"/>
  <c r="K275" i="1" s="1"/>
  <c r="E28" i="2"/>
  <c r="K31" i="1"/>
  <c r="M31" i="1" s="1"/>
  <c r="M26" i="1"/>
  <c r="L26" i="1"/>
  <c r="L31" i="1" s="1"/>
  <c r="F365" i="1"/>
  <c r="F34" i="2" s="1"/>
  <c r="L291" i="1"/>
  <c r="I296" i="1"/>
  <c r="I360" i="1"/>
  <c r="L360" i="1" s="1"/>
  <c r="L355" i="1"/>
  <c r="F265" i="1"/>
  <c r="F27" i="2" s="1"/>
  <c r="K286" i="1"/>
  <c r="K239" i="1"/>
  <c r="F278" i="1"/>
  <c r="F28" i="2" s="1"/>
  <c r="L275" i="1"/>
  <c r="M29" i="1" l="1"/>
  <c r="M27" i="1"/>
  <c r="M30" i="1"/>
  <c r="M28" i="1"/>
  <c r="M355" i="1"/>
  <c r="M357" i="1"/>
  <c r="M359" i="1"/>
  <c r="M356" i="1"/>
  <c r="M358" i="1"/>
  <c r="M360" i="1"/>
  <c r="L296" i="1"/>
  <c r="M291" i="1" s="1"/>
  <c r="M274" i="1"/>
  <c r="M272" i="1"/>
  <c r="M275" i="1"/>
  <c r="M273" i="1"/>
  <c r="M271" i="1"/>
  <c r="M292" i="1" l="1"/>
  <c r="M294" i="1"/>
  <c r="M296" i="1"/>
  <c r="M293" i="1"/>
  <c r="M295" i="1"/>
  <c r="J375" i="1"/>
  <c r="I375" i="1"/>
  <c r="B38" i="2"/>
  <c r="C28" i="4" s="1"/>
  <c r="D373" i="1"/>
  <c r="D35" i="2" s="1"/>
  <c r="E373" i="1"/>
  <c r="C373" i="1"/>
  <c r="C35" i="2" s="1"/>
  <c r="F372" i="1"/>
  <c r="F373" i="1" s="1"/>
  <c r="F35" i="2" s="1"/>
  <c r="B12" i="2"/>
  <c r="C8" i="4" s="1"/>
  <c r="B5" i="2"/>
  <c r="B4" i="2"/>
  <c r="F411" i="1"/>
  <c r="F410" i="1"/>
  <c r="F409" i="1"/>
  <c r="F408" i="1"/>
  <c r="C21" i="1"/>
  <c r="F20" i="1"/>
  <c r="F19" i="1"/>
  <c r="F18" i="1"/>
  <c r="F17" i="1"/>
  <c r="F16" i="1"/>
  <c r="F21" i="1" l="1"/>
  <c r="F5" i="2" s="1"/>
  <c r="C5" i="2"/>
  <c r="I15" i="1"/>
  <c r="M15" i="1" s="1"/>
  <c r="K370" i="1"/>
  <c r="E35" i="2"/>
  <c r="E46" i="2" s="1"/>
  <c r="L370" i="1"/>
  <c r="L375" i="1" s="1"/>
  <c r="M373" i="1" s="1"/>
  <c r="K375" i="1"/>
  <c r="L15" i="1"/>
  <c r="L20" i="1" s="1"/>
  <c r="M371" i="1"/>
  <c r="M370" i="1"/>
  <c r="M372" i="1" l="1"/>
  <c r="I20" i="1"/>
  <c r="M20" i="1" s="1"/>
  <c r="M374" i="1"/>
  <c r="M375" i="1"/>
  <c r="M17" i="1"/>
  <c r="M19" i="1"/>
  <c r="M16" i="1"/>
  <c r="M18" i="1"/>
  <c r="L129" i="1" l="1"/>
  <c r="L81" i="1"/>
  <c r="L220" i="1"/>
  <c r="I222" i="1"/>
  <c r="L222" i="1" s="1"/>
  <c r="I208" i="1"/>
  <c r="L195" i="1"/>
  <c r="I184" i="1"/>
  <c r="I197" i="1"/>
  <c r="L197" i="1" s="1"/>
  <c r="M192" i="1" s="1"/>
  <c r="L208" i="1" l="1"/>
  <c r="C32" i="4"/>
  <c r="B43" i="2"/>
  <c r="C31" i="4" s="1"/>
  <c r="B42" i="2"/>
  <c r="B41" i="2"/>
  <c r="C30" i="4" s="1"/>
  <c r="B40" i="2"/>
  <c r="C29" i="4" s="1"/>
  <c r="B39" i="2"/>
  <c r="B37" i="2"/>
  <c r="C27" i="4" s="1"/>
  <c r="C26" i="4"/>
  <c r="B35" i="2"/>
  <c r="B34" i="2"/>
  <c r="C25" i="4" s="1"/>
  <c r="B33" i="2"/>
  <c r="C24" i="4" s="1"/>
  <c r="B32" i="2"/>
  <c r="C23" i="4" s="1"/>
  <c r="B31" i="2"/>
  <c r="C22" i="4" s="1"/>
  <c r="B30" i="2"/>
  <c r="C21" i="4" s="1"/>
  <c r="B29" i="2"/>
  <c r="B28" i="2"/>
  <c r="C20" i="4" s="1"/>
  <c r="B27" i="2"/>
  <c r="C19" i="4" s="1"/>
  <c r="B26" i="2"/>
  <c r="C18" i="4" s="1"/>
  <c r="B25" i="2"/>
  <c r="B24" i="2"/>
  <c r="C17" i="4" s="1"/>
  <c r="B23" i="2"/>
  <c r="C16" i="4" s="1"/>
  <c r="B22" i="2"/>
  <c r="C15" i="4" s="1"/>
  <c r="B21" i="2"/>
  <c r="C14" i="4" s="1"/>
  <c r="B20" i="2"/>
  <c r="C163" i="1"/>
  <c r="B19" i="2"/>
  <c r="C13" i="4" s="1"/>
  <c r="B18" i="2"/>
  <c r="C12" i="4" s="1"/>
  <c r="B17" i="2"/>
  <c r="C11" i="4" s="1"/>
  <c r="B16" i="2"/>
  <c r="C10" i="4" s="1"/>
  <c r="B15" i="2"/>
  <c r="B14" i="2"/>
  <c r="C9" i="4" s="1"/>
  <c r="B13" i="2"/>
  <c r="B11" i="2"/>
  <c r="C7" i="4" s="1"/>
  <c r="B10" i="2"/>
  <c r="B9" i="2"/>
  <c r="C6" i="4" s="1"/>
  <c r="B8" i="2"/>
  <c r="C5" i="4" s="1"/>
  <c r="B7" i="2"/>
  <c r="C4" i="4" s="1"/>
  <c r="B6" i="2"/>
  <c r="C3" i="4"/>
  <c r="F296" i="1" l="1"/>
  <c r="F295" i="1"/>
  <c r="F294" i="1"/>
  <c r="F293" i="1"/>
  <c r="F292" i="1"/>
  <c r="F283" i="1"/>
  <c r="F284" i="1" s="1"/>
  <c r="F29" i="2" s="1"/>
  <c r="L258" i="1"/>
  <c r="F237" i="1"/>
  <c r="F25" i="2" s="1"/>
  <c r="F119" i="1"/>
  <c r="F120" i="1" s="1"/>
  <c r="F15" i="2" l="1"/>
  <c r="K117" i="1"/>
  <c r="F303" i="1"/>
  <c r="F30" i="2" s="1"/>
  <c r="C28" i="2"/>
  <c r="L270" i="1"/>
  <c r="M270" i="1" s="1"/>
  <c r="L117" i="1"/>
  <c r="L122" i="1" s="1"/>
  <c r="C30" i="2"/>
  <c r="C34" i="2"/>
  <c r="L281" i="1"/>
  <c r="L286" i="1" s="1"/>
  <c r="L255" i="1"/>
  <c r="L239" i="1"/>
  <c r="F420" i="1"/>
  <c r="F419" i="1"/>
  <c r="M121" i="1" l="1"/>
  <c r="M118" i="1"/>
  <c r="M119" i="1"/>
  <c r="M120" i="1"/>
  <c r="M117" i="1"/>
  <c r="K122" i="1"/>
  <c r="M122" i="1" s="1"/>
  <c r="L4" i="2"/>
  <c r="L9" i="2" s="1"/>
  <c r="F421" i="1"/>
  <c r="F39" i="2" s="1"/>
  <c r="M283" i="1"/>
  <c r="M285" i="1"/>
  <c r="M282" i="1"/>
  <c r="M284" i="1"/>
  <c r="M281" i="1"/>
  <c r="M286" i="1"/>
  <c r="M235" i="1"/>
  <c r="M236" i="1"/>
  <c r="M238" i="1"/>
  <c r="M237" i="1"/>
  <c r="M234" i="1"/>
  <c r="M239" i="1"/>
  <c r="L260" i="1"/>
  <c r="M255" i="1" s="1"/>
  <c r="I418" i="1"/>
  <c r="I400" i="1"/>
  <c r="J461" i="1"/>
  <c r="I423" i="1" l="1"/>
  <c r="L418" i="1"/>
  <c r="M257" i="1"/>
  <c r="M259" i="1"/>
  <c r="M256" i="1"/>
  <c r="M260" i="1"/>
  <c r="M258" i="1"/>
  <c r="L423" i="1"/>
  <c r="F171" i="1"/>
  <c r="F172" i="1" s="1"/>
  <c r="F20" i="2" s="1"/>
  <c r="F458" i="1"/>
  <c r="F457" i="1"/>
  <c r="F459" i="1" s="1"/>
  <c r="F42" i="2" s="1"/>
  <c r="F29" i="1"/>
  <c r="F28" i="1"/>
  <c r="F27" i="1"/>
  <c r="F8" i="1"/>
  <c r="F9" i="1" s="1"/>
  <c r="F4" i="2" s="1"/>
  <c r="F68" i="1"/>
  <c r="F69" i="1"/>
  <c r="F70" i="1"/>
  <c r="F101" i="1"/>
  <c r="F102" i="1" s="1"/>
  <c r="F13" i="2" s="1"/>
  <c r="F30" i="1" l="1"/>
  <c r="F6" i="2" s="1"/>
  <c r="M419" i="1"/>
  <c r="M421" i="1"/>
  <c r="M423" i="1"/>
  <c r="M420" i="1"/>
  <c r="M422" i="1"/>
  <c r="M418" i="1"/>
  <c r="F74" i="1"/>
  <c r="F10" i="2" s="1"/>
  <c r="G46" i="2" s="1"/>
  <c r="I175" i="1"/>
  <c r="I461" i="1"/>
  <c r="L175" i="1"/>
  <c r="M174" i="1" l="1"/>
  <c r="M171" i="1"/>
  <c r="M175" i="1"/>
  <c r="M172" i="1"/>
  <c r="M173" i="1"/>
  <c r="M170" i="1"/>
  <c r="L67" i="1"/>
  <c r="L72" i="1" s="1"/>
  <c r="L461" i="1"/>
  <c r="M456" i="1" s="1"/>
  <c r="L397" i="1"/>
  <c r="L395" i="1"/>
  <c r="C402" i="1"/>
  <c r="C37" i="2" s="1"/>
  <c r="F401" i="1"/>
  <c r="F400" i="1"/>
  <c r="F399" i="1"/>
  <c r="F398" i="1"/>
  <c r="F397" i="1"/>
  <c r="F396" i="1"/>
  <c r="J385" i="1"/>
  <c r="I385" i="1"/>
  <c r="L382" i="1"/>
  <c r="L380" i="1"/>
  <c r="F385" i="1"/>
  <c r="F388" i="1"/>
  <c r="F389" i="1"/>
  <c r="F382" i="1"/>
  <c r="F383" i="1"/>
  <c r="F384" i="1"/>
  <c r="F386" i="1"/>
  <c r="F387" i="1"/>
  <c r="F381" i="1"/>
  <c r="D390" i="1"/>
  <c r="D36" i="2" s="1"/>
  <c r="C390" i="1"/>
  <c r="C36" i="2" s="1"/>
  <c r="F390" i="1" l="1"/>
  <c r="F36" i="2" s="1"/>
  <c r="M69" i="1"/>
  <c r="M71" i="1"/>
  <c r="M67" i="1"/>
  <c r="M68" i="1"/>
  <c r="M70" i="1"/>
  <c r="M72" i="1"/>
  <c r="L400" i="1"/>
  <c r="M397" i="1" s="1"/>
  <c r="M457" i="1"/>
  <c r="M458" i="1"/>
  <c r="M459" i="1"/>
  <c r="M460" i="1"/>
  <c r="M461" i="1"/>
  <c r="L385" i="1"/>
  <c r="M383" i="1" s="1"/>
  <c r="F402" i="1"/>
  <c r="F37" i="2" s="1"/>
  <c r="L478" i="1"/>
  <c r="L476" i="1"/>
  <c r="J481" i="1"/>
  <c r="I481" i="1"/>
  <c r="M380" i="1" l="1"/>
  <c r="L481" i="1"/>
  <c r="M398" i="1"/>
  <c r="M399" i="1"/>
  <c r="M396" i="1"/>
  <c r="M400" i="1"/>
  <c r="M395" i="1"/>
  <c r="M385" i="1"/>
  <c r="M382" i="1"/>
  <c r="M381" i="1"/>
  <c r="M384" i="1"/>
  <c r="D485" i="1"/>
  <c r="D44" i="2" s="1"/>
  <c r="C485" i="1"/>
  <c r="C44" i="2" s="1"/>
  <c r="F484" i="1"/>
  <c r="F483" i="1"/>
  <c r="F482" i="1"/>
  <c r="F481" i="1"/>
  <c r="F480" i="1"/>
  <c r="F479" i="1"/>
  <c r="F478" i="1"/>
  <c r="F477" i="1"/>
  <c r="F485" i="1" l="1"/>
  <c r="F44" i="2" s="1"/>
  <c r="M477" i="1"/>
  <c r="M481" i="1"/>
  <c r="M479" i="1"/>
  <c r="M480" i="1"/>
  <c r="M478" i="1"/>
  <c r="M476" i="1"/>
  <c r="J446" i="1"/>
  <c r="I446" i="1"/>
  <c r="L443" i="1"/>
  <c r="L441" i="1"/>
  <c r="D451" i="1"/>
  <c r="D41" i="2" s="1"/>
  <c r="C451" i="1"/>
  <c r="C41" i="2" s="1"/>
  <c r="F443" i="1"/>
  <c r="F444" i="1"/>
  <c r="F445" i="1"/>
  <c r="F446" i="1"/>
  <c r="F447" i="1"/>
  <c r="F448" i="1"/>
  <c r="F449" i="1"/>
  <c r="F450" i="1"/>
  <c r="F442" i="1"/>
  <c r="L429" i="1"/>
  <c r="L427" i="1"/>
  <c r="I432" i="1"/>
  <c r="J432" i="1"/>
  <c r="C437" i="1"/>
  <c r="C40" i="2" s="1"/>
  <c r="D437" i="1"/>
  <c r="D40" i="2" s="1"/>
  <c r="F436" i="1"/>
  <c r="F435" i="1"/>
  <c r="F434" i="1"/>
  <c r="F433" i="1"/>
  <c r="F432" i="1"/>
  <c r="F431" i="1"/>
  <c r="F430" i="1"/>
  <c r="F429" i="1"/>
  <c r="F428" i="1"/>
  <c r="L432" i="1" l="1"/>
  <c r="M430" i="1" s="1"/>
  <c r="F437" i="1"/>
  <c r="F40" i="2" s="1"/>
  <c r="F451" i="1"/>
  <c r="F41" i="2" s="1"/>
  <c r="L446" i="1"/>
  <c r="J34" i="1"/>
  <c r="D40" i="1"/>
  <c r="D7" i="2" s="1"/>
  <c r="C40" i="1"/>
  <c r="C7" i="2" s="1"/>
  <c r="D471" i="1"/>
  <c r="D43" i="2" s="1"/>
  <c r="C471" i="1"/>
  <c r="C43" i="2" s="1"/>
  <c r="J470" i="1"/>
  <c r="I470" i="1"/>
  <c r="F470" i="1"/>
  <c r="F469" i="1"/>
  <c r="L468" i="1"/>
  <c r="F468" i="1"/>
  <c r="L467" i="1"/>
  <c r="F467" i="1"/>
  <c r="F466" i="1"/>
  <c r="L465" i="1"/>
  <c r="J143" i="1"/>
  <c r="I143" i="1"/>
  <c r="C144" i="1"/>
  <c r="C17" i="2" s="1"/>
  <c r="D144" i="1"/>
  <c r="D17" i="2" s="1"/>
  <c r="F143" i="1"/>
  <c r="F142" i="1"/>
  <c r="F141" i="1"/>
  <c r="L140" i="1"/>
  <c r="F140" i="1"/>
  <c r="F139" i="1"/>
  <c r="L138" i="1"/>
  <c r="F46" i="1"/>
  <c r="C52" i="1"/>
  <c r="C8" i="2" s="1"/>
  <c r="F51" i="1"/>
  <c r="I50" i="1"/>
  <c r="F50" i="1"/>
  <c r="F49" i="1"/>
  <c r="F48" i="1"/>
  <c r="L47" i="1"/>
  <c r="F47" i="1"/>
  <c r="L45" i="1"/>
  <c r="J39" i="1" l="1"/>
  <c r="M428" i="1"/>
  <c r="M432" i="1"/>
  <c r="M431" i="1"/>
  <c r="M427" i="1"/>
  <c r="M429" i="1"/>
  <c r="M446" i="1"/>
  <c r="M445" i="1"/>
  <c r="M442" i="1"/>
  <c r="M444" i="1"/>
  <c r="M441" i="1"/>
  <c r="M443" i="1"/>
  <c r="F144" i="1"/>
  <c r="F17" i="2" s="1"/>
  <c r="L143" i="1"/>
  <c r="L470" i="1"/>
  <c r="M468" i="1" s="1"/>
  <c r="F471" i="1"/>
  <c r="F43" i="2" s="1"/>
  <c r="L50" i="1"/>
  <c r="F52" i="1"/>
  <c r="F8" i="2" s="1"/>
  <c r="J184" i="1"/>
  <c r="L181" i="1"/>
  <c r="F181" i="1"/>
  <c r="F182" i="1"/>
  <c r="F183" i="1"/>
  <c r="F184" i="1"/>
  <c r="F185" i="1"/>
  <c r="F186" i="1"/>
  <c r="D187" i="1"/>
  <c r="D21" i="2" s="1"/>
  <c r="C187" i="1"/>
  <c r="C21" i="2" s="1"/>
  <c r="F180" i="1"/>
  <c r="L179" i="1"/>
  <c r="J132" i="1"/>
  <c r="I127" i="1"/>
  <c r="I132" i="1" s="1"/>
  <c r="F132" i="1"/>
  <c r="F129" i="1"/>
  <c r="F130" i="1"/>
  <c r="F131" i="1"/>
  <c r="F128" i="1"/>
  <c r="D133" i="1"/>
  <c r="D16" i="2" s="1"/>
  <c r="C133" i="1"/>
  <c r="C16" i="2" s="1"/>
  <c r="I62" i="1"/>
  <c r="D62" i="1"/>
  <c r="D9" i="2" s="1"/>
  <c r="C62" i="1"/>
  <c r="C9" i="2" s="1"/>
  <c r="F61" i="1"/>
  <c r="F60" i="1"/>
  <c r="F59" i="1"/>
  <c r="F58" i="1"/>
  <c r="I34" i="1"/>
  <c r="L34" i="1" s="1"/>
  <c r="F36" i="1"/>
  <c r="F37" i="1"/>
  <c r="F38" i="1"/>
  <c r="F39" i="1"/>
  <c r="F35" i="1"/>
  <c r="J62" i="1" l="1"/>
  <c r="L184" i="1"/>
  <c r="L132" i="1"/>
  <c r="F133" i="1"/>
  <c r="F16" i="2" s="1"/>
  <c r="F187" i="1"/>
  <c r="F21" i="2" s="1"/>
  <c r="M467" i="1"/>
  <c r="F62" i="1"/>
  <c r="F9" i="2" s="1"/>
  <c r="M139" i="1"/>
  <c r="M140" i="1"/>
  <c r="M143" i="1"/>
  <c r="M142" i="1"/>
  <c r="M138" i="1"/>
  <c r="M46" i="1"/>
  <c r="M47" i="1"/>
  <c r="M50" i="1"/>
  <c r="M49" i="1"/>
  <c r="M45" i="1"/>
  <c r="M141" i="1"/>
  <c r="F40" i="1"/>
  <c r="F7" i="2" s="1"/>
  <c r="I39" i="1"/>
  <c r="M132" i="1"/>
  <c r="M466" i="1"/>
  <c r="M469" i="1"/>
  <c r="M465" i="1"/>
  <c r="M48" i="1"/>
  <c r="M179" i="1"/>
  <c r="L127" i="1"/>
  <c r="M128" i="1" l="1"/>
  <c r="M127" i="1"/>
  <c r="M131" i="1"/>
  <c r="L39" i="1"/>
  <c r="M129" i="1"/>
  <c r="M130" i="1"/>
  <c r="M470" i="1"/>
  <c r="M181" i="1"/>
  <c r="M184" i="1"/>
  <c r="M182" i="1"/>
  <c r="M183" i="1"/>
  <c r="M180" i="1"/>
  <c r="L62" i="1"/>
  <c r="M57" i="1" s="1"/>
  <c r="M34" i="1" l="1"/>
  <c r="M36" i="1"/>
  <c r="M37" i="1"/>
  <c r="M35" i="1"/>
  <c r="M38" i="1"/>
  <c r="M39" i="1"/>
  <c r="M60" i="1"/>
  <c r="M58" i="1"/>
  <c r="M62" i="1"/>
  <c r="M59" i="1"/>
  <c r="M61" i="1"/>
  <c r="I343" i="1"/>
  <c r="J6" i="2" s="1"/>
  <c r="I341" i="1"/>
  <c r="L341" i="1" s="1"/>
  <c r="C350" i="1"/>
  <c r="C33" i="2" s="1"/>
  <c r="F349" i="1"/>
  <c r="F348" i="1"/>
  <c r="F347" i="1"/>
  <c r="F346" i="1"/>
  <c r="F345" i="1"/>
  <c r="F344" i="1"/>
  <c r="F343" i="1"/>
  <c r="F342" i="1"/>
  <c r="I327" i="1"/>
  <c r="L327" i="1" s="1"/>
  <c r="I324" i="1"/>
  <c r="L324" i="1" s="1"/>
  <c r="C336" i="1"/>
  <c r="C32" i="2" s="1"/>
  <c r="F335" i="1"/>
  <c r="F334" i="1"/>
  <c r="F333" i="1"/>
  <c r="F332" i="1"/>
  <c r="F331" i="1"/>
  <c r="F330" i="1"/>
  <c r="F329" i="1"/>
  <c r="F328" i="1"/>
  <c r="F327" i="1"/>
  <c r="F326" i="1"/>
  <c r="F325" i="1"/>
  <c r="J310" i="1"/>
  <c r="K6" i="2" s="1"/>
  <c r="I308" i="1"/>
  <c r="L308" i="1" s="1"/>
  <c r="D319" i="1"/>
  <c r="D31" i="2" s="1"/>
  <c r="C319" i="1"/>
  <c r="C31" i="2" s="1"/>
  <c r="F318" i="1"/>
  <c r="F315" i="1"/>
  <c r="F316" i="1"/>
  <c r="F317" i="1"/>
  <c r="F310" i="1"/>
  <c r="F311" i="1"/>
  <c r="F312" i="1"/>
  <c r="F313" i="1"/>
  <c r="F314" i="1"/>
  <c r="F309" i="1"/>
  <c r="C229" i="1"/>
  <c r="C24" i="2" s="1"/>
  <c r="F228" i="1"/>
  <c r="F227" i="1"/>
  <c r="F226" i="1"/>
  <c r="F225" i="1"/>
  <c r="F224" i="1"/>
  <c r="F223" i="1"/>
  <c r="F222" i="1"/>
  <c r="F221" i="1"/>
  <c r="F220" i="1"/>
  <c r="F219" i="1"/>
  <c r="F218" i="1"/>
  <c r="L343" i="1" l="1"/>
  <c r="J313" i="1"/>
  <c r="F336" i="1"/>
  <c r="F32" i="2" s="1"/>
  <c r="I329" i="1"/>
  <c r="L329" i="1" s="1"/>
  <c r="M327" i="1" s="1"/>
  <c r="I346" i="1"/>
  <c r="L346" i="1" s="1"/>
  <c r="F350" i="1"/>
  <c r="F33" i="2" s="1"/>
  <c r="F319" i="1"/>
  <c r="F31" i="2" s="1"/>
  <c r="I313" i="1"/>
  <c r="L313" i="1" s="1"/>
  <c r="L310" i="1"/>
  <c r="M6" i="2" s="1"/>
  <c r="F229" i="1"/>
  <c r="F24" i="2" s="1"/>
  <c r="I247" i="1"/>
  <c r="J7" i="2" s="1"/>
  <c r="I244" i="1"/>
  <c r="F245" i="1"/>
  <c r="C250" i="1"/>
  <c r="F246" i="1"/>
  <c r="F247" i="1"/>
  <c r="F248" i="1"/>
  <c r="F249" i="1"/>
  <c r="C201" i="1"/>
  <c r="C22" i="2" s="1"/>
  <c r="F200" i="1"/>
  <c r="F199" i="1"/>
  <c r="F198" i="1"/>
  <c r="F197" i="1"/>
  <c r="F196" i="1"/>
  <c r="F195" i="1"/>
  <c r="F194" i="1"/>
  <c r="F193" i="1"/>
  <c r="F162" i="1"/>
  <c r="F163" i="1" s="1"/>
  <c r="F19" i="2" s="1"/>
  <c r="I161" i="1"/>
  <c r="I166" i="1" s="1"/>
  <c r="J149" i="1"/>
  <c r="I149" i="1"/>
  <c r="I154" i="1" s="1"/>
  <c r="F155" i="1"/>
  <c r="C156" i="1"/>
  <c r="C18" i="2" s="1"/>
  <c r="D156" i="1"/>
  <c r="D18" i="2" s="1"/>
  <c r="D46" i="2" s="1"/>
  <c r="F154" i="1"/>
  <c r="F153" i="1"/>
  <c r="F152" i="1"/>
  <c r="F151" i="1"/>
  <c r="F150" i="1"/>
  <c r="I206" i="1"/>
  <c r="C211" i="1"/>
  <c r="C23" i="2" s="1"/>
  <c r="F210" i="1"/>
  <c r="F209" i="1"/>
  <c r="F208" i="1"/>
  <c r="F207" i="1"/>
  <c r="C112" i="1"/>
  <c r="C14" i="2" s="1"/>
  <c r="F111" i="1"/>
  <c r="F110" i="1"/>
  <c r="F109" i="1"/>
  <c r="F108" i="1"/>
  <c r="C84" i="1"/>
  <c r="C11" i="2" s="1"/>
  <c r="F83" i="1"/>
  <c r="F82" i="1"/>
  <c r="F81" i="1"/>
  <c r="F80" i="1"/>
  <c r="K4" i="2" l="1"/>
  <c r="K9" i="2" s="1"/>
  <c r="L79" i="1"/>
  <c r="L84" i="1" s="1"/>
  <c r="I249" i="1"/>
  <c r="J154" i="1"/>
  <c r="F250" i="1"/>
  <c r="F26" i="2" s="1"/>
  <c r="C26" i="2"/>
  <c r="I211" i="1"/>
  <c r="L211" i="1" s="1"/>
  <c r="L206" i="1"/>
  <c r="L247" i="1"/>
  <c r="M7" i="2" s="1"/>
  <c r="L244" i="1"/>
  <c r="I107" i="1"/>
  <c r="I112" i="1" s="1"/>
  <c r="M325" i="1"/>
  <c r="M326" i="1"/>
  <c r="M341" i="1"/>
  <c r="M329" i="1"/>
  <c r="M324" i="1"/>
  <c r="M328" i="1"/>
  <c r="M345" i="1"/>
  <c r="M344" i="1"/>
  <c r="M342" i="1"/>
  <c r="M346" i="1"/>
  <c r="M310" i="1"/>
  <c r="M343" i="1"/>
  <c r="M312" i="1"/>
  <c r="M313" i="1"/>
  <c r="M309" i="1"/>
  <c r="M311" i="1"/>
  <c r="M308" i="1"/>
  <c r="I84" i="1"/>
  <c r="M222" i="1"/>
  <c r="F156" i="1"/>
  <c r="F18" i="2" s="1"/>
  <c r="F201" i="1"/>
  <c r="F22" i="2" s="1"/>
  <c r="F84" i="1"/>
  <c r="F11" i="2" s="1"/>
  <c r="L149" i="1"/>
  <c r="F211" i="1"/>
  <c r="F23" i="2" s="1"/>
  <c r="F112" i="1"/>
  <c r="F14" i="2" s="1"/>
  <c r="F90" i="1"/>
  <c r="F91" i="1"/>
  <c r="F92" i="1"/>
  <c r="F93" i="1"/>
  <c r="F94" i="1"/>
  <c r="C95" i="1"/>
  <c r="C12" i="2" s="1"/>
  <c r="M81" i="1" l="1"/>
  <c r="I89" i="1"/>
  <c r="F95" i="1"/>
  <c r="F12" i="2" s="1"/>
  <c r="L107" i="1"/>
  <c r="L112" i="1" s="1"/>
  <c r="M107" i="1" s="1"/>
  <c r="M195" i="1"/>
  <c r="M221" i="1"/>
  <c r="M218" i="1"/>
  <c r="M219" i="1"/>
  <c r="M217" i="1"/>
  <c r="M220" i="1"/>
  <c r="M193" i="1"/>
  <c r="M196" i="1"/>
  <c r="M194" i="1"/>
  <c r="M197" i="1"/>
  <c r="L154" i="1"/>
  <c r="L249" i="1"/>
  <c r="M110" i="1"/>
  <c r="M111" i="1"/>
  <c r="M108" i="1"/>
  <c r="I94" i="1"/>
  <c r="M80" i="1" l="1"/>
  <c r="M83" i="1"/>
  <c r="M79" i="1"/>
  <c r="M84" i="1"/>
  <c r="M82" i="1"/>
  <c r="M208" i="1"/>
  <c r="M206" i="1"/>
  <c r="M109" i="1"/>
  <c r="M244" i="1"/>
  <c r="M247" i="1"/>
  <c r="M211" i="1"/>
  <c r="M112" i="1"/>
  <c r="L89" i="1"/>
  <c r="M150" i="1"/>
  <c r="M154" i="1"/>
  <c r="M151" i="1"/>
  <c r="M153" i="1"/>
  <c r="M152" i="1"/>
  <c r="M149" i="1"/>
  <c r="M207" i="1"/>
  <c r="M209" i="1"/>
  <c r="M210" i="1"/>
  <c r="M249" i="1"/>
  <c r="M245" i="1"/>
  <c r="M248" i="1"/>
  <c r="M246" i="1"/>
  <c r="M90" i="1"/>
  <c r="L94" i="1" l="1"/>
  <c r="M89" i="1"/>
  <c r="M93" i="1"/>
  <c r="M92" i="1"/>
  <c r="M91" i="1"/>
  <c r="L161" i="1"/>
  <c r="M94" i="1" l="1"/>
  <c r="L166" i="1"/>
  <c r="M163" i="1" l="1"/>
  <c r="M162" i="1"/>
  <c r="M166" i="1"/>
  <c r="M164" i="1"/>
  <c r="M165" i="1"/>
  <c r="M161" i="1"/>
  <c r="C19" i="2" l="1"/>
  <c r="I6" i="1" l="1"/>
  <c r="I11" i="1" s="1"/>
  <c r="L6" i="1" l="1"/>
  <c r="L11" i="1" s="1"/>
  <c r="M7" i="1" l="1"/>
  <c r="M9" i="1"/>
  <c r="M11" i="1"/>
  <c r="M8" i="1"/>
  <c r="M10" i="1"/>
  <c r="M6" i="1"/>
  <c r="I99" i="1"/>
  <c r="I104" i="1" s="1"/>
  <c r="L99" i="1" l="1"/>
  <c r="L104" i="1" s="1"/>
  <c r="M101" i="1" l="1"/>
  <c r="M103" i="1"/>
  <c r="M99" i="1"/>
  <c r="M100" i="1"/>
  <c r="M102" i="1"/>
  <c r="M104" i="1"/>
  <c r="C38" i="2"/>
  <c r="C46" i="2" s="1"/>
  <c r="I407" i="1"/>
  <c r="F412" i="1"/>
  <c r="F38" i="2" s="1"/>
  <c r="F46" i="2" s="1"/>
  <c r="H46" i="2" s="1"/>
  <c r="I412" i="1" l="1"/>
  <c r="J4" i="2"/>
  <c r="J9" i="2" s="1"/>
  <c r="L407" i="1"/>
  <c r="L412" i="1" l="1"/>
  <c r="M407" i="1" s="1"/>
  <c r="M4" i="2"/>
  <c r="M9" i="2" s="1"/>
  <c r="N4" i="2" s="1"/>
  <c r="M409" i="1"/>
  <c r="M410" i="1"/>
  <c r="M412" i="1"/>
  <c r="M408" i="1" l="1"/>
  <c r="M411" i="1"/>
  <c r="A41" i="4"/>
  <c r="N7" i="2"/>
  <c r="A44" i="4" s="1"/>
  <c r="M44" i="4" s="1"/>
  <c r="N8" i="2"/>
  <c r="A45" i="4" s="1"/>
  <c r="N5" i="2"/>
  <c r="A42" i="4" s="1"/>
  <c r="N9" i="2"/>
  <c r="N6" i="2"/>
  <c r="A43" i="4" s="1"/>
  <c r="I41" i="4" l="1"/>
  <c r="H41" i="4"/>
  <c r="G41" i="4"/>
  <c r="E41" i="4"/>
  <c r="J41" i="4"/>
  <c r="K41" i="4"/>
  <c r="D41" i="4"/>
  <c r="M41" i="4"/>
  <c r="L41" i="4"/>
  <c r="M43" i="4"/>
  <c r="L43" i="4"/>
  <c r="F41" i="4"/>
  <c r="F43" i="4"/>
  <c r="E43" i="4"/>
  <c r="K43" i="4"/>
  <c r="H43" i="4"/>
  <c r="I43" i="4"/>
  <c r="J43" i="4"/>
  <c r="G43" i="4"/>
  <c r="D43" i="4"/>
  <c r="E44" i="4"/>
  <c r="J44" i="4"/>
  <c r="I44" i="4"/>
  <c r="K44" i="4"/>
  <c r="D44" i="4"/>
  <c r="G44" i="4"/>
  <c r="H44" i="4"/>
  <c r="L44" i="4"/>
  <c r="F44" i="4"/>
  <c r="N43" i="4" l="1"/>
  <c r="M46" i="4"/>
  <c r="N44" i="4"/>
  <c r="N41" i="4"/>
  <c r="D46" i="4"/>
  <c r="G46" i="4"/>
  <c r="H46" i="4"/>
  <c r="L46" i="4"/>
  <c r="F46" i="4"/>
  <c r="J46" i="4"/>
  <c r="I46" i="4"/>
  <c r="K46" i="4"/>
  <c r="E46" i="4"/>
  <c r="N46" i="4" l="1"/>
  <c r="N47" i="4" s="1"/>
  <c r="D47" i="4" l="1"/>
  <c r="K47" i="4"/>
  <c r="L47" i="4"/>
  <c r="M47" i="4"/>
  <c r="H47" i="4"/>
  <c r="J47" i="4"/>
  <c r="G47" i="4"/>
  <c r="F47" i="4"/>
  <c r="I47" i="4"/>
  <c r="E47" i="4"/>
</calcChain>
</file>

<file path=xl/sharedStrings.xml><?xml version="1.0" encoding="utf-8"?>
<sst xmlns="http://schemas.openxmlformats.org/spreadsheetml/2006/main" count="1576" uniqueCount="631">
  <si>
    <t>Inversión (pesos corrientes)</t>
  </si>
  <si>
    <t>Corto Plazo</t>
  </si>
  <si>
    <t>Mediano Plazo</t>
  </si>
  <si>
    <t>Largo Plazo</t>
  </si>
  <si>
    <t>Total Inversión</t>
  </si>
  <si>
    <t>Fuente</t>
  </si>
  <si>
    <t>CORPAMAG</t>
  </si>
  <si>
    <t>Gobernación</t>
  </si>
  <si>
    <t>MADS</t>
  </si>
  <si>
    <t>Alcaldía de Santa Marta</t>
  </si>
  <si>
    <t>2013-2015</t>
  </si>
  <si>
    <t>Conformación, consolidación y capacitación de comités de gestores ambientales comunitarios</t>
  </si>
  <si>
    <t>Fase de diseño y planeación del proyecto</t>
  </si>
  <si>
    <t>Fase de sensibilización con instituciones y comunidades</t>
  </si>
  <si>
    <t>Fase conformación de los comités comunitarios de gestión ambiental</t>
  </si>
  <si>
    <t>Proceso de formación de gestores ambientales comunitarios</t>
  </si>
  <si>
    <t>Fase de acompañamiento y evaluación</t>
  </si>
  <si>
    <t>Total</t>
  </si>
  <si>
    <t>Actividades</t>
  </si>
  <si>
    <t>Porcentaje Participación</t>
  </si>
  <si>
    <t>2016-2021</t>
  </si>
  <si>
    <t>2022-2036</t>
  </si>
  <si>
    <t>Educación Ambiental Participativa</t>
  </si>
  <si>
    <t xml:space="preserve">Sensibilización y concientización ambiental  </t>
  </si>
  <si>
    <t>Diseño y ejecución de los planes de capacitación</t>
  </si>
  <si>
    <t>Apoyo iniciativas ambientales escolares</t>
  </si>
  <si>
    <t>Apoyo iniciativas ambientales comunitarias</t>
  </si>
  <si>
    <t>Coordinación institucional con los resguardos indígenas</t>
  </si>
  <si>
    <t>Fase de concertación y articulación de saberes ancestrales</t>
  </si>
  <si>
    <t>Fase de seguimiento y evaluación</t>
  </si>
  <si>
    <t>Comunidad</t>
  </si>
  <si>
    <t>Fase de acercamiento con las organizaciones indígenas</t>
  </si>
  <si>
    <t>Fase de identificación y ejecución de proyectos</t>
  </si>
  <si>
    <t>Evaluación de los mecanismos de gestión de salud y educación</t>
  </si>
  <si>
    <t>Fase de planeación y diseño metodológico del proyecto</t>
  </si>
  <si>
    <t>Fase de concertación</t>
  </si>
  <si>
    <t>Fase de implementación del proyecto</t>
  </si>
  <si>
    <t>Fase de seguimiento</t>
  </si>
  <si>
    <t xml:space="preserve">Capacitación e implementación de tecnologías sostenibles para las actividades agropecuarias </t>
  </si>
  <si>
    <t>Implementación del Registro Único de Usuarios de servicios agropecuarios y ambientales</t>
  </si>
  <si>
    <t>Talleres grupales sobre ventajas y desventajas de las prácticas agropecuarias convencionales como de las prácticas sostenibles</t>
  </si>
  <si>
    <t>Talleres grupales sobre impactos ambientales de las prácticas agropecuarias convencionales</t>
  </si>
  <si>
    <t>Talleres grupales sobre funcionamiento de los sistemas productivos, como los agroforestales, silvopastoriles y otros</t>
  </si>
  <si>
    <t>Talleres grupales sobre condiciones agroecológicas necesarias para el éxito en la implementación de la tecnología</t>
  </si>
  <si>
    <t>Talleres grupales sobre beneficios ambientales y socioeconómicos derivados de la implementación de buenas prácticas agropecuarias sostenibles</t>
  </si>
  <si>
    <t>Formulación de un plan de incentivos a las prácticas productivas sostenibles</t>
  </si>
  <si>
    <t>Caracterización de productores en el área de influencia de la cuenca</t>
  </si>
  <si>
    <t>Formulación de un plan de mejoramiento de hábitat para comunidades localizadas en zonas aptas para uso residencial</t>
  </si>
  <si>
    <t>Identificar indicadores y variables de población afectada</t>
  </si>
  <si>
    <t>Revisión de fuentes de información secundaria, entre ellas los planes de vivienda</t>
  </si>
  <si>
    <t>Diseño de proceso de recolección de información primaria de población a reubicar</t>
  </si>
  <si>
    <t>Recolección de información primaria de población a reubicar</t>
  </si>
  <si>
    <t>Revisión, crítica y depuración de información de campo</t>
  </si>
  <si>
    <t>Tabulación y procesamiento de información de campo</t>
  </si>
  <si>
    <t>Análisis de información de campo y de las necesidades de la población a reubicar</t>
  </si>
  <si>
    <t>Elaboración de informes finales del plan de mejoramiento de hábitat</t>
  </si>
  <si>
    <t>Identificación de las determinantes ambientales para la Cuenca</t>
  </si>
  <si>
    <t>Socialización de los determinantes con las instituciones y comunidad local</t>
  </si>
  <si>
    <t>Representación espacial de las determinantes ambientales en el Sistema de información geográfico</t>
  </si>
  <si>
    <t xml:space="preserve">Documento técnico con las determinantes ambientales y recomendaciones para su incorporación en los instrumentos de planificación </t>
  </si>
  <si>
    <t>Entrega de determinantes y acompañamiento a la administración local para la incorporación de las determinantes en el proceso de revisión y ajuste del instrumentos de planificación</t>
  </si>
  <si>
    <t xml:space="preserve">Incorporación de determinantes ambientales POMCAs en los POT, EOT y PBNOT de los municipios que hacen parte de la Cuenca </t>
  </si>
  <si>
    <t>Capacitación ciudadana para la vigilancia, control y seguimiento de los recursos destinados a invertir</t>
  </si>
  <si>
    <t>Identificar indicadores y variables de población a capacitar</t>
  </si>
  <si>
    <t>Revisión de fuentes de información secundaria, entre ellas la información de las instituciones localizadas en la cuenca</t>
  </si>
  <si>
    <t>Diseño de proceso de recolección de información primaria de población a capacitar</t>
  </si>
  <si>
    <t>Recolección de información primaria de población a capacitar</t>
  </si>
  <si>
    <t>Análisis de información de campo y de las falencias de la población a capacitar</t>
  </si>
  <si>
    <t>Elaboración de informes de falencias de la población a capacitar y de las soluciones al problema</t>
  </si>
  <si>
    <t>Conformación de grupos de veeduría ciudadana</t>
  </si>
  <si>
    <t>Conformación de grupos de veeduría ambiental</t>
  </si>
  <si>
    <t>Apoyo a la comunidad para realizar el seguimiento de los recursos destinados a invertir</t>
  </si>
  <si>
    <t>Directrices para la con servación y el uso sostenible de las especies de fauna</t>
  </si>
  <si>
    <t>Talleres de socialización con instituciones y comunidad local</t>
  </si>
  <si>
    <t>Aprobación de la reglamentación del uso de la fauna y definición de periodos de veda y cotos de caza</t>
  </si>
  <si>
    <t>Establecimiento de mecanismo de control y vigilancia de las actividades de extracción y aprovechamiento de fauna</t>
  </si>
  <si>
    <t>Plan de acción para la conservación y priorización de proyectos para protección y recuperación de especies amenazadas</t>
  </si>
  <si>
    <t xml:space="preserve">Diseño de dos proyectos pilotos para la recuperación de la fauna </t>
  </si>
  <si>
    <t>Evaluación y seguimiento del proyecto</t>
  </si>
  <si>
    <t>Implementación de proyectos pilotos con participación de la comunidad</t>
  </si>
  <si>
    <t>Talleres de socialización</t>
  </si>
  <si>
    <t>Implementación de una estrategia de comunicación y divulgación de resultados e información a nivel local, a través del centros de centros de conservación ex situ y redes de información virtual</t>
  </si>
  <si>
    <t>Establecimiento de una nueva área protegida (AP) para la conservación de la biodiversidad</t>
  </si>
  <si>
    <t>Recopilación de información secundaria y primaria</t>
  </si>
  <si>
    <t>Selección del sitio candidato para establecer el AP</t>
  </si>
  <si>
    <t>Definición de los criterios para la delimitación del AP</t>
  </si>
  <si>
    <t>Delimitación espacial del área protegida</t>
  </si>
  <si>
    <t>Caracterización y diagnóstico del AP</t>
  </si>
  <si>
    <t>Zonificación del AP</t>
  </si>
  <si>
    <t>Definición de la zona de amortiguadora del AP</t>
  </si>
  <si>
    <t>Propuesta de reglamentación del AP</t>
  </si>
  <si>
    <t>Formulación de los lineamientos del plan de manejo del AP</t>
  </si>
  <si>
    <t>Aprobación del AP</t>
  </si>
  <si>
    <t>Recopilación de información secundaria e identificación de vacíos y necesidades de información</t>
  </si>
  <si>
    <t>Talleres de recopilación de información</t>
  </si>
  <si>
    <t>Estructurar el plan de investigación, priorizando las líneas temáticas de investigación, estrategias, programas y proyectos</t>
  </si>
  <si>
    <t>Talleres de expertos y socialización</t>
  </si>
  <si>
    <t>Priorizar los proyectos de investigación  a escala espacial y temporal</t>
  </si>
  <si>
    <t>Elaborar el plan de acción para la implementación del plan de investigación</t>
  </si>
  <si>
    <t>Estrategia financiera del plan de acción</t>
  </si>
  <si>
    <t>Adopción oficial y puesta en marcha del plan de acción</t>
  </si>
  <si>
    <t>Capacitación de auditores internos: poner en funcionamiento el programa de auditoría interna. Capacitando a un equipo de auditoría interna</t>
  </si>
  <si>
    <t>Auditoria de Registro. Auditoría externa para certificación</t>
  </si>
  <si>
    <t>Planificación: Análisis de la situación actual de conformidad con la norma y qué requisitos necesitarán ser atendidos</t>
  </si>
  <si>
    <t>Desarrollo: diseño y documentación de los procesos de conformidad de ISO, NTC GP1000 y MECI</t>
  </si>
  <si>
    <t>Capacitación de todos los empleados para trabajar con la norma ISO 9001 NTC GP1000 y MECI</t>
  </si>
  <si>
    <t>Fortalecimiento del sistema de calidad institucional</t>
  </si>
  <si>
    <t>Formulación del plan de investigación sobre la base natural de la Cuenca</t>
  </si>
  <si>
    <t>Capacitación y formación de los empleados a nivel de postgrado en sistemas de calidad ambiente y administración pública</t>
  </si>
  <si>
    <t>Identificar las necesidades de capacitación</t>
  </si>
  <si>
    <t>Diseño del programa de capacitación</t>
  </si>
  <si>
    <t>Evaluación del programa de capacitación</t>
  </si>
  <si>
    <t>Gestión de los residuos generados en la actividad productiva</t>
  </si>
  <si>
    <t>Diagnóstico</t>
  </si>
  <si>
    <t>Identificación y evaluación de alternativas de aprovechamiento</t>
  </si>
  <si>
    <t>Diseño de sistemas de aprovechamiento</t>
  </si>
  <si>
    <t>Consecución de recursos</t>
  </si>
  <si>
    <t>Construcción e implementación de sistemas de aprovechamiento</t>
  </si>
  <si>
    <t>Ampliación y mejoramiento en la calidad de servicios de agua potable y saneamiento básico</t>
  </si>
  <si>
    <t>Diagnóstico de agua potable y saneamiento básico en zonas urbanas y rurales (técnico, institucional, administrativo, ambiental)</t>
  </si>
  <si>
    <t>Identificación y evaluación de alternativas para captación, tratamiento y distribución de agua potable</t>
  </si>
  <si>
    <t>Identificación y evaluación de alternativas para el manejo de aguas residuales</t>
  </si>
  <si>
    <t>Identificación y evaluación de alternativas para el manejo de residuos sólidos</t>
  </si>
  <si>
    <t xml:space="preserve">Evaluación financiera </t>
  </si>
  <si>
    <t>Diseño de sistemas</t>
  </si>
  <si>
    <t>Construcción de obras e implementación de sistemas</t>
  </si>
  <si>
    <t>Fortalecimiento del sistema de información ambiental de la cuenca</t>
  </si>
  <si>
    <t>Diseño del Modelo de gestion de la información</t>
  </si>
  <si>
    <t>Plantear y Definir las politicas de gestion de la información</t>
  </si>
  <si>
    <t xml:space="preserve">Analisis y diseño de la plataforma tecnologica de la información </t>
  </si>
  <si>
    <t xml:space="preserve">Implementacion y pruebas de funcionalidad </t>
  </si>
  <si>
    <t>Administración y gestión ambiente de la plataforma tecnologica</t>
  </si>
  <si>
    <t>Campañas de sensibilización y capacitación</t>
  </si>
  <si>
    <t>Diagnostico y caracterizacion de las practicas agroindustriales con respecto al uso del agua</t>
  </si>
  <si>
    <t xml:space="preserve">Identificación de puntos criticos  y evaluación de alternativas </t>
  </si>
  <si>
    <t>Diseño e Implementación de las alternativas tecnologicas</t>
  </si>
  <si>
    <t>Sensibilizacion y capacitacion</t>
  </si>
  <si>
    <t>Gestión sostenible del uso del agua en la agroindustria</t>
  </si>
  <si>
    <t>Fortalecimiento de redes de monitoreo de la calidad del agua</t>
  </si>
  <si>
    <t>Diseño de la red de monitoreo</t>
  </si>
  <si>
    <t>Implementación de la red equipos, sensores y estrategias</t>
  </si>
  <si>
    <t>Implementacion de la oficina de modelacion e investigacion de la caldiad de agua</t>
  </si>
  <si>
    <t>Analisis de gestion y administracion de la red</t>
  </si>
  <si>
    <t>17 (Ximena) falta</t>
  </si>
  <si>
    <t>Formulación del plan de conservación de fauna para la Cuenca</t>
  </si>
  <si>
    <t>Socialización del proyecto con la comunidad</t>
  </si>
  <si>
    <t>Localización y delimitación de zonas de rondas a intervenir</t>
  </si>
  <si>
    <t>Selección de especies nativas, construcción de viveros y siebra de semillas</t>
  </si>
  <si>
    <t>Talleres de capacitación a las comunidades</t>
  </si>
  <si>
    <t>Limpieza de zonas, preparación y siembra de especies con apoyo de comunidades</t>
  </si>
  <si>
    <t>Delimitación de las áreas reforestadas y geoposicionamiento de las mismas</t>
  </si>
  <si>
    <t>Selección, estudio y delimitación de predios para compra</t>
  </si>
  <si>
    <t>Mantenimiento y seguimiento de las áreas reforestadas</t>
  </si>
  <si>
    <t>Socialización y evaluación de resultados</t>
  </si>
  <si>
    <t>Delimitación física, recuperación  y saneamiento de las rondas hídricas del río y principales afluentes</t>
  </si>
  <si>
    <t>27 (Dalia)</t>
  </si>
  <si>
    <t>Localización y delimitación de zonas del acuífero a intervenir</t>
  </si>
  <si>
    <t>Delimitación Física de las áreas de recarga de Acuíferos</t>
  </si>
  <si>
    <t>Identificación de zonas y localización de puntos para instalación de estaciones</t>
  </si>
  <si>
    <t>Selección de equipos, sistema de enlace y compra</t>
  </si>
  <si>
    <t>Geoposicionamiento, construcción de bases y soportes para equipos y cerramiento de las estaciones</t>
  </si>
  <si>
    <t>Instalaciòn y prueba de equipos y sistema  de enlace</t>
  </si>
  <si>
    <t>Mantenimiento de las estaciones</t>
  </si>
  <si>
    <t xml:space="preserve"> Instrumentación de cuencas para manejo y aprovechamiento controlado del recurso hídrico superficial y subterráneo</t>
  </si>
  <si>
    <t>Elaboración de cartografía base</t>
  </si>
  <si>
    <t>Análisis de antecedentes históricos</t>
  </si>
  <si>
    <t>Diagnóstico de las condiciones físicas</t>
  </si>
  <si>
    <t>Estudios básicos (geología, geomorfología, geotecnia, hidrología, hidrogeología, cobertura y uso del suelo)</t>
  </si>
  <si>
    <t>Evaluación de las amenazas (factores antrópicos, sísimicos y precipitación)</t>
  </si>
  <si>
    <t>Evaluación de la vulnerabilidad física, corporal y funcional</t>
  </si>
  <si>
    <t>Evaluación de riesgos</t>
  </si>
  <si>
    <t>Estudio de evaluación semi-cuantitativa de riesgos ambientales y tecnológicos (por lo menos a escala 1:25000)</t>
  </si>
  <si>
    <t xml:space="preserve">25 (Guilliam) </t>
  </si>
  <si>
    <t>Organización de la comunidad</t>
  </si>
  <si>
    <t>Reconocimiento físico de la cuenca</t>
  </si>
  <si>
    <t>Medición de lluvias y caudales</t>
  </si>
  <si>
    <t>Implementación y funcionamiento del sistema de alerta temprana</t>
  </si>
  <si>
    <t>Evaluación de la situación, difusión de la alerta y plan de emergencia</t>
  </si>
  <si>
    <t>Diseño de un sistema de alerta temprana</t>
  </si>
  <si>
    <t>Lineamientos para el ordenamiento y manejo forestal</t>
  </si>
  <si>
    <t>Formulación de los lineamientos para el turismo sostenible</t>
  </si>
  <si>
    <t>Formulación del programa de monitoreo de los ecosistemas, recursos naturales y las variables climáticas</t>
  </si>
  <si>
    <t>Indicador</t>
  </si>
  <si>
    <t>Porcentaje de Instituciones (públicas y privadas) coordinando planes de acción para la educación ambiental</t>
  </si>
  <si>
    <t>Porcentaje de comité de gestión ambiental comunitarios creados en la cuenca</t>
  </si>
  <si>
    <t>Número de funcionarios y líderes capacitados como gestores ambientales comunitarios</t>
  </si>
  <si>
    <t>Porcentaje de ejecución de los proyectos de educación ambiental participativa (PROCEDA) diseñados desde el comité de gestión ambiental comunitaria de la cuenca</t>
  </si>
  <si>
    <t>Número de organizaciones sociales locales empoderadas y capacitadas a través de las actividades del comité de gestión ambiental comunitaria de la cuenca</t>
  </si>
  <si>
    <t>Porcentaje de recursos asignados y ejecutados para el programa de educación ambiental, comunicación y participación comunitaria</t>
  </si>
  <si>
    <t>Número de PRAES apoyados y ejecutados</t>
  </si>
  <si>
    <t>Porcentaje de Instituciones certificadas en calidad</t>
  </si>
  <si>
    <t>Porcentaje de Instituciones con sistemas de información implementados</t>
  </si>
  <si>
    <t>Número de funcionarios capacitados a nivel de postgrados</t>
  </si>
  <si>
    <t>Porcentaje de personas en Necesidades Básicas Insatisfechas</t>
  </si>
  <si>
    <t>Índice de calidad agua</t>
  </si>
  <si>
    <t>Demanda Bioquímica de Oxigeno</t>
  </si>
  <si>
    <t>Rondas de cauces libres de ocupación y recuperadas en la cuenca baja y media</t>
  </si>
  <si>
    <t>Porcentaje de área de la cuenca con un índice de escasez alto</t>
  </si>
  <si>
    <t xml:space="preserve">Número de sectores productivos que implementen buenas prácticas agropecuarias ambientales a sus prácticas productivas </t>
  </si>
  <si>
    <t>Restauración  ecológica de bosques, rondas hídricas y nacederos</t>
  </si>
  <si>
    <t xml:space="preserve">24 (Guilliam) </t>
  </si>
  <si>
    <t>Tiempo de ejecucion (año)</t>
  </si>
  <si>
    <t>Proyecto</t>
  </si>
  <si>
    <t>No</t>
  </si>
  <si>
    <t>Programa</t>
  </si>
  <si>
    <t>Programas y proyectos</t>
  </si>
  <si>
    <t>Fuentes de Financiación Cuenca del Río Piedras</t>
  </si>
  <si>
    <t>Inversión Social</t>
  </si>
  <si>
    <t>Alto número de personas con NBI</t>
  </si>
  <si>
    <t>Descripción del FC</t>
  </si>
  <si>
    <t>Factor de Cambio</t>
  </si>
  <si>
    <t>Impacto (Efecto en la sostenibilidad ambiental de la cuenca)</t>
  </si>
  <si>
    <t>Actividades – presiones que causa la situación</t>
  </si>
  <si>
    <t>Descripción de la Situación</t>
  </si>
  <si>
    <t>Síntesis diagnóstica (problemas, potencialidades)</t>
  </si>
  <si>
    <t>Uso Inadecuado del Suelo</t>
  </si>
  <si>
    <t>Total Costos de Inversión</t>
  </si>
  <si>
    <t>Gobernanza Ambiental</t>
  </si>
  <si>
    <t>Permanente</t>
  </si>
  <si>
    <t>Transitorio</t>
  </si>
  <si>
    <t>Invasión de Rondas</t>
  </si>
  <si>
    <t>Gestión ambiental</t>
  </si>
  <si>
    <t>Guilliam</t>
  </si>
  <si>
    <t>Porcentaje de área de la cuenca con  asentamientos humanos entre 4% y 5%.</t>
  </si>
  <si>
    <t>Porcentaje de área de la cuenca con  asentamientos humanos entre 1% y 3%.</t>
  </si>
  <si>
    <t>No se incrementa el porcentaje de áreas con asentamientos humanos</t>
  </si>
  <si>
    <t xml:space="preserve">%  de área de la cuenca con asentamientos humanos </t>
  </si>
  <si>
    <t>Área geográficamente definida que esta designada o regulada y gestionada para lograr específicos objetivos de conservación (CDB, Ley 165 de 1994).</t>
  </si>
  <si>
    <t>Entre el 30% y el 50% de la población se encuentra localizada en zona de  amenazas alta y moderada a movimientos en masas</t>
  </si>
  <si>
    <t>No hay población localizada en zona de  amenazas alta y moderada a movimientos en masas</t>
  </si>
  <si>
    <t>Desarrollo de  Asentamientos Humanos</t>
  </si>
  <si>
    <t>V. PLANIFICACIÓN DEL TERRITORIO BAJO EL ENFOQUE ECOSISTÉMICO</t>
  </si>
  <si>
    <t>Porcentaje de Cobertura de Bosque (bosque, bosque ripario y fragmentado)</t>
  </si>
  <si>
    <t>Transformación de Ecosistemas</t>
  </si>
  <si>
    <t xml:space="preserve"> IV. Gestión, administración y ejecución integral y eficiente de  recursos para inversión social </t>
  </si>
  <si>
    <t>William</t>
  </si>
  <si>
    <t>Practicas productivas</t>
  </si>
  <si>
    <t>III. Gestión sostenible de las actividades productivas</t>
  </si>
  <si>
    <t>Prácticas productivas</t>
  </si>
  <si>
    <t>Educación ambiental</t>
  </si>
  <si>
    <t>II. Fortalecimiento de  la cultura ambiental y la participación ciudadana</t>
  </si>
  <si>
    <t>Educación Ambiental</t>
  </si>
  <si>
    <t>Se disminuye el porcentaje de  área de la cuenca en conflicto severo de uso del territorio entre un 80% y 100%</t>
  </si>
  <si>
    <t>Se disminuye el porcentaje de  área de la cuenca en conflicto severo de uso del territorio entre un  50% y 79%</t>
  </si>
  <si>
    <t>Igual</t>
  </si>
  <si>
    <t>Porcentaje del área de la cuenca en conflicto severo del uso del territorio</t>
  </si>
  <si>
    <t>Los problemas de inestabilidad de laderas (movimientos en masas) se cuentan entre las amenazas  naturales más destructivos de nuestro planeta, lo cual genera uno de los  mayores riesgos para la vida y bienes materiales de la población. Derrumbes, deslizamientos, flujos y movimientos complejos ocurren a menudo en la cuenca de los ríos. Cada año estos desastres ocasionan numerosas víctimas, heridos y damnificados, así como cuantiosas pérdidas económicas.</t>
  </si>
  <si>
    <t>I. Fortalecimiento de las instituciones encargadas del manejo ambiental y definición de los mecanismos para la disminución del conflicto de uso de territorio</t>
  </si>
  <si>
    <t>Existen instrumentos de planificación formulados mas no implementados</t>
  </si>
  <si>
    <t>Planificación y Control Territorial</t>
  </si>
  <si>
    <t>Costos de Estimados</t>
  </si>
  <si>
    <t>Tipo de Proyecto</t>
  </si>
  <si>
    <t>Proyectos</t>
  </si>
  <si>
    <t>Programas</t>
  </si>
  <si>
    <t xml:space="preserve">Estrategias </t>
  </si>
  <si>
    <t>Hipótesis 3</t>
  </si>
  <si>
    <t>Hipótesis 2</t>
  </si>
  <si>
    <t>Hipótesis 1</t>
  </si>
  <si>
    <t>Estado Presente</t>
  </si>
  <si>
    <t>VE</t>
  </si>
  <si>
    <t>Gestión integral del recurso hídrico</t>
  </si>
  <si>
    <t>Gestión Ambiental</t>
  </si>
  <si>
    <t>Gestión Integral del Recurso Hídrico</t>
  </si>
  <si>
    <t>Inundaciones en las poblaciones de la Parte baja de la Cuenca</t>
  </si>
  <si>
    <t xml:space="preserve">Practicas productivas </t>
  </si>
  <si>
    <t>Contaminación del Recurso Hídrico en la cuenca media y baja</t>
  </si>
  <si>
    <t>(problemas, potencialidades)</t>
  </si>
  <si>
    <t>Actividades – presiones que causa la situación Generación de malos olores</t>
  </si>
  <si>
    <t>Síntesis diagnóstica</t>
  </si>
  <si>
    <t>PLAZO</t>
  </si>
  <si>
    <t>COSTOS DE INVERSIÓN</t>
  </si>
  <si>
    <t>TIPO DE PROYECTO</t>
  </si>
  <si>
    <t>PROYECTOS</t>
  </si>
  <si>
    <t>PROGRAMAS</t>
  </si>
  <si>
    <t>ESTRATEGIAS SELECCIONADAS</t>
  </si>
  <si>
    <t>HIPOTESIS</t>
  </si>
  <si>
    <t>ESTADO PRESENTE</t>
  </si>
  <si>
    <t>INDICADOR</t>
  </si>
  <si>
    <t>Factores de Cambio</t>
  </si>
  <si>
    <t>Problemas y Potencialidades</t>
  </si>
  <si>
    <t>A. Fortalecimiento de la  coordinación interinstitucional para la educación ambiental</t>
  </si>
  <si>
    <t xml:space="preserve">B. Fortalecimiento del sistema de gestión </t>
  </si>
  <si>
    <t>2. Fortalecimiento del sistema de calidad institucional</t>
  </si>
  <si>
    <t>3. Fortalecimiento del sistema de gestión ambiental de la cuenca</t>
  </si>
  <si>
    <t>5. Educación Ambiental participativa</t>
  </si>
  <si>
    <t>VI. Gestión del Riesgo</t>
  </si>
  <si>
    <t>VII. Conservación de recursos hídrico</t>
  </si>
  <si>
    <t>Plazo (años)</t>
  </si>
  <si>
    <t>Año de inversión</t>
  </si>
  <si>
    <t>Fuente de inversión</t>
  </si>
  <si>
    <t xml:space="preserve">1. Articulación interinstitucional para educación ambiental </t>
  </si>
  <si>
    <t>8. Gestión de los residuos generados en la actividad productiva</t>
  </si>
  <si>
    <t>9. Gestión sostenible del uso del agua en la agroindustrial</t>
  </si>
  <si>
    <t>11. Formulación de un plan de incentivos a las practicas productivas sostenibles</t>
  </si>
  <si>
    <t>14. Evaluación de los mecanismos de gestión de salud y educación</t>
  </si>
  <si>
    <t>15. Capacitación ciudadana para la Vigilancia, control y seguimiento de los recursos destinados a invertir</t>
  </si>
  <si>
    <t>16. Incorporación de determinantes ambientales POMCAs en los POT, EOT y PBNOT de los municipios que hacen parte de la Cuenca</t>
  </si>
  <si>
    <t>17. Lineamientos para el ordenamiento y manejo forestal</t>
  </si>
  <si>
    <t>18. Formulación de los lineamientos para el turismo sostenible</t>
  </si>
  <si>
    <t>19. Restauración ecológica de bosques, rondas hídricas y nacederos</t>
  </si>
  <si>
    <t>20. Directrices para la conservación y el uso sostenible de las especies de fauna</t>
  </si>
  <si>
    <t>21. Sitios prioritarios  para la conservación de la biodiversidad</t>
  </si>
  <si>
    <t>22. Formulación del plan de investigación sobre la base natural de la Cuenca</t>
  </si>
  <si>
    <t>23. Formulación del programa de monitoreo de los ecosistemas, recursos naturales y las variables climáticas</t>
  </si>
  <si>
    <t>25. Diseño  de un sistema de  alerta temprana</t>
  </si>
  <si>
    <t>27. Delimitación física y Saneamiento de las rondas hídricas</t>
  </si>
  <si>
    <t>C. Educación Ambiental, comunicación y participación comunitaria</t>
  </si>
  <si>
    <t>E. Producción limpia de bienes de origen agropecuario</t>
  </si>
  <si>
    <t>F. Disminución de la pobreza y mejoramiento de la calidad de vida</t>
  </si>
  <si>
    <t>G. ORDENAMIENTO AMBIENTAL TERRITORIAL</t>
  </si>
  <si>
    <t>H. SOSTENIBILIDAD AMBIENTAL</t>
  </si>
  <si>
    <t>K. Control, seguimiento  y monitoreo de l recurso hídrico</t>
  </si>
  <si>
    <t xml:space="preserve">Articulación interinstitucional para educación ambiental </t>
  </si>
  <si>
    <t>A. Programa de Fortalecimiento de la coordinación interinstitucional para la educación ambiental</t>
  </si>
  <si>
    <t xml:space="preserve">B. Programa de Fortalecimiento del sistema de gestión </t>
  </si>
  <si>
    <t>D. Programa de Apoyo y acompañamiento a los programas de comunidades etnicas</t>
  </si>
  <si>
    <t>F. Programa de Disminución de la pobreza  y mejoramiento de la calidad de vida</t>
  </si>
  <si>
    <t>J. Programa de Recuperación,  mantenimiento y protección de las rondas hídricas y Acuíferos</t>
  </si>
  <si>
    <t>28 (Dalia)</t>
  </si>
  <si>
    <t>29. Fortalecimiento de redes de monitoreo de la calidad del agua.</t>
  </si>
  <si>
    <t>K. Programa de Control, seguimiento y monitoreo del recurso hídrico</t>
  </si>
  <si>
    <t>30 (Dalia)</t>
  </si>
  <si>
    <t>C. Programa de Educación Ambiental, comunicación y participación comunitaria</t>
  </si>
  <si>
    <t>A</t>
  </si>
  <si>
    <t>B</t>
  </si>
  <si>
    <t>C</t>
  </si>
  <si>
    <t>D</t>
  </si>
  <si>
    <t>E</t>
  </si>
  <si>
    <t>F</t>
  </si>
  <si>
    <t>G</t>
  </si>
  <si>
    <t>H</t>
  </si>
  <si>
    <t>I</t>
  </si>
  <si>
    <t>J</t>
  </si>
  <si>
    <t>K</t>
  </si>
  <si>
    <t>Número de instrumentos formulados para el ordenamiento ambiental territorial y porcentaje de ejecución de los formulados</t>
  </si>
  <si>
    <t>D. Fortalecimiento de las relaciones sociales e institucionales con grupos étnicas presentes en la cuenca</t>
  </si>
  <si>
    <t>Porcentaje de diálogos interculturales para el fortalecimiento de las relaciones sociales e institucionales</t>
  </si>
  <si>
    <t xml:space="preserve">Fase de sensibilización  interinstitucional  </t>
  </si>
  <si>
    <t>Fase  de creación y consolidación del mecanismo para la articulación (unidad de apoyo técnico ambiental) de programas y proyectos ambientales para la educación ambiental</t>
  </si>
  <si>
    <t xml:space="preserve">Fase de implementación </t>
  </si>
  <si>
    <t>Caracterización demográfica</t>
  </si>
  <si>
    <t>Análisis de escenarios de crecimiento demográfico en el espacio</t>
  </si>
  <si>
    <t>Selección de tendencias de crecimiento demográfico más adecuadas</t>
  </si>
  <si>
    <t>Elaboración del plano de expansión urbana</t>
  </si>
  <si>
    <t>Generación de la línea base:  recopilación de información secundaria e inventario forestal</t>
  </si>
  <si>
    <t>Identificación de potencialidades de las áreas forestales</t>
  </si>
  <si>
    <t xml:space="preserve">Diagnóstico ambiental integral de las áreas forestales </t>
  </si>
  <si>
    <t>Zonificación para el manejo de las áreas forestales</t>
  </si>
  <si>
    <t>Definición de las condicionantes de manejo (uso principal, complementario, restringido y prohibido) y reglamentación de las áreas forestales</t>
  </si>
  <si>
    <t>Formulación de las estrategias de manejo de las áreas forestales: protección, recuperación y uso sostenible.</t>
  </si>
  <si>
    <t>Formulación de la estrategia de puesta en marcha, seguimiento y evaluación de implementación de los lineamientos de ordenamiento y manejo forestal</t>
  </si>
  <si>
    <t>Talleres de socialización con actores institucionales y comunidades</t>
  </si>
  <si>
    <t>Inventariar los sitios para la actividad turística de acuerdo con la zonificación de la Cuenca</t>
  </si>
  <si>
    <t>Caracterización biofísica y socioeconómica del área de estudio para el desarrollo del proyecto turístico</t>
  </si>
  <si>
    <t>Diagnóstico de oferta y demanda para el desarrollo de la actividad turística</t>
  </si>
  <si>
    <t>Zonificación de las actividades turísticas y reglamentación de usos permitidos y prohibidos</t>
  </si>
  <si>
    <t>Diseño e implementación de proyecto piloto</t>
  </si>
  <si>
    <t>Capacitacion empresarial a la comunidad local</t>
  </si>
  <si>
    <t>Porcentaje de ejecución de los instrumentos para la sostenibilidad ambiental.</t>
  </si>
  <si>
    <t>Diagnóstico del estado actual de las áreas de bosque objeto de restauración</t>
  </si>
  <si>
    <t>Definición de las estrategias de restauración a implementar (pasiva, activa y/o mixta)</t>
  </si>
  <si>
    <t xml:space="preserve">Establecimiento de Barreras (ecológicas y sociales) para la Restauración </t>
  </si>
  <si>
    <t>Talleres de participación con la comunidad</t>
  </si>
  <si>
    <t>Diseño de 3 proyectos pilotos para la implementación de programa de restauración de bosques, rondas hídricas y nacederos: parte alta, media y baja y definición de estrategias de financiación y co-manejo con la comunidad local.</t>
  </si>
  <si>
    <t>Selección de parcelas como áreas piloto de restauración y monitoreo con participación de la comunidad local</t>
  </si>
  <si>
    <t>Búsqueda y selección de especies nativas para la Restauración (fenología)</t>
  </si>
  <si>
    <t>Identificación y aislamiento de áreas clave para la Restauración</t>
  </si>
  <si>
    <t>Capacitación a la comunidad para el establecimiento de viveros (manejo de frutos, semillas y ensayos de germinación y crecimiento), estrategias para su manejo, monitoreo y acompañamiento en su implementación.</t>
  </si>
  <si>
    <t>Identificación y puesta en marcha de medidas para el control y eliminación de  presiones (antrópicas y naturales) que pongan en riesgo las acciones de restauración.</t>
  </si>
  <si>
    <r>
      <t>Definición e implementación de estrategia de revegetalización y restablecimiento de la zona riparía amortiguadora</t>
    </r>
    <r>
      <rPr>
        <i/>
        <sz val="9"/>
        <rFont val="Arial"/>
        <family val="2"/>
      </rPr>
      <t xml:space="preserve"> in situ</t>
    </r>
    <r>
      <rPr>
        <sz val="9"/>
        <rFont val="Arial"/>
        <family val="2"/>
      </rPr>
      <t>.</t>
    </r>
  </si>
  <si>
    <t>Diseño monitoreo componente- bosques teniendo en cuenta la zonificación, planes de manejo de áreas de manglar, áreas protegidas, y áreas de aprovechamiento.</t>
  </si>
  <si>
    <t>Diseño monitoreo componente espacial- cobertura de los ecosistemas.</t>
  </si>
  <si>
    <t>Diseño componente - dinámica de poblaciones de especies claves, incluyendo aves acuáticas, reptiles entre otras, que permitan evaluar alteraciones y cambios en las comunidades naturales.</t>
  </si>
  <si>
    <t>Diseño componente -recursos hidrobiológicos</t>
  </si>
  <si>
    <t>Diseño componente- hidrometereológico, incluye las variables climáticas que deberán ser definidas en conjunto con la autoridad en el tema el IDEAM.</t>
  </si>
  <si>
    <t>Revisión y ajuste de presupuesto según el plan de acción para el desarrollo de los programas de monitoreo por cada componente</t>
  </si>
  <si>
    <t>Estructuración y alimentación de las bases de datos correspondiente a cada uno de los monitoreos</t>
  </si>
  <si>
    <t>Crear del Sistema de información Geográfica (SIG) y alimentarlo con los resultados periódicos de cada monitoreo</t>
  </si>
  <si>
    <t>Ingresar los datos al Sistema nacional de información ambiental</t>
  </si>
  <si>
    <t>Áreas afectadas por Movimientos en masas y erosión (Porcentaje de áreas  afectadas por  movimientos en masa reportados y zonas de erosión cartografiadas  por unidad geográfica respecto al total de área de la cuenca ).</t>
  </si>
  <si>
    <t>A. Programa de Fortalecimiento de la  coordinación interinstitucional para la educación ambiental</t>
  </si>
  <si>
    <t>C. Programa de Educación Ambiental, comunicación y participación  comunitaria</t>
  </si>
  <si>
    <t>Estudio demografico para la definición de zonas de expansión de urbanas</t>
  </si>
  <si>
    <t>I. Programa de Manejo y Seguimiento  de riesgos ambientales y tecnologicos y  Control integral de  Asentamientos Subnormales</t>
  </si>
  <si>
    <t>H. Programa de Sostenibilidad ambiental</t>
  </si>
  <si>
    <t>Ximena</t>
  </si>
  <si>
    <t>G. Programa de Ordenamiento Ambiental  Territorial</t>
  </si>
  <si>
    <t>E. Programa de Producción limpia de bienes de origen agropecuario</t>
  </si>
  <si>
    <t>Proyecto de Educación Ambiental Participativa. 2 años</t>
  </si>
  <si>
    <t>Proyecto de conformación, consolidación y capacitación de comités de gestores ambientales comunitarios. 2 años</t>
  </si>
  <si>
    <t>Proyecto de Coordinación institucional con los territorios etnicos. 2 años</t>
  </si>
  <si>
    <t>Proyecto de Capacitación ciudadana para la vigilancia, control y seguimiento de los recursos destinados a invertir. 2 años</t>
  </si>
  <si>
    <t>Proyecto de Fortalecimiento del sistema de calidad institucional. 4 años</t>
  </si>
  <si>
    <t>Proyecto de Capacitación y formación de los empleados a nivel de postgrado en sistemas de calidad ambiente y administración pública . 4 años</t>
  </si>
  <si>
    <t>Proyecto de Gestión de los residuos generados en la actividad productiva. 8 años</t>
  </si>
  <si>
    <t>Proyecto de Gestión sostenible del uso del agua en la agroindustria. 4 años</t>
  </si>
  <si>
    <t>Proyecto de Capacitación e implementación de tecnologías sostenibles para las actividades agropecuarias. 5 años</t>
  </si>
  <si>
    <t>Proyecto de Formulación de un plan de incentivos a las prácticas productivas sostenibles. 1 año</t>
  </si>
  <si>
    <t>Proyecto de Ampliación y mejoramiento en la calidad de servicios de agua potable y saneamiento básico. 4 años</t>
  </si>
  <si>
    <t>Proyecto de Formulación de un plan de mejoramiento de hábitat para comunidades localizadas en zonas aptas para uso residencial. 1 año</t>
  </si>
  <si>
    <t>Proyecto de Evaluación de los mecanismos de gestión de salud y educación. 2 años</t>
  </si>
  <si>
    <t>Proyecto de Incorporación de determinantes ambientales POMCAs en los POT, EOT y PBNOT de los municipios que hacen parte de la Cuenca. 1 año</t>
  </si>
  <si>
    <t>Proyecto de Restauración  ecológica de bosques, rondas hídricas y nacederos. 10 años</t>
  </si>
  <si>
    <t>Proyecto de Directrices para la conservación y el uso sostenible de las especies de fauna. 5 años</t>
  </si>
  <si>
    <t>Proyecto de establecimiento de una nueva área protegida (AP) para la conservación de la biodiversidad. 2 años</t>
  </si>
  <si>
    <t>Proyecto de Formulación del plan de investigación sobre la base natural de la Cuenca. 2 años</t>
  </si>
  <si>
    <t>Proyecto de Formulación del programa de monitoreo de los ecosistemas, recursos naturales y las variables climáticas. 10 años</t>
  </si>
  <si>
    <t>Proyecto de Estudio de evaluación semi-cuantitativa de riesgos ambientales y tecnológicos (por lo menos a escala 1:25000). 2 años</t>
  </si>
  <si>
    <t>Proyecto de Diseño de un sistema de alerta temprana. 1 año</t>
  </si>
  <si>
    <t>Proyecto de Estudio demografico para la definición de zonas de expansión urbanas. 1 año</t>
  </si>
  <si>
    <t>Proyecto de Delimitación física, recuperación  y saneamiento de las rondas hídricas del río y principales afluentes. 4 años</t>
  </si>
  <si>
    <t>Proyecto de Delimitación Física de las áreas de recarga de Acuíferos. 4 años</t>
  </si>
  <si>
    <t>Proyecto de Instrumentación de cuencas para manejo y aprovechamiento controlado del recurso hídrico superficial y subterráneo. 4 años</t>
  </si>
  <si>
    <t>Proyecto de  Fortalecimiento de redes de monitoreo de la calidad del agua. 2 años</t>
  </si>
  <si>
    <t>Proyecto de Articulación interinstitucional para educación ambiental. 2 años</t>
  </si>
  <si>
    <t>Año 1</t>
  </si>
  <si>
    <t>Año 2</t>
  </si>
  <si>
    <t>Año 3</t>
  </si>
  <si>
    <t>Año 4</t>
  </si>
  <si>
    <t>Año 5</t>
  </si>
  <si>
    <t>Año 6</t>
  </si>
  <si>
    <t>Año 7</t>
  </si>
  <si>
    <t>Año 8</t>
  </si>
  <si>
    <t>Año 9</t>
  </si>
  <si>
    <t>Año 10</t>
  </si>
  <si>
    <t>Proyecto de Fortalecimiento del sistema de información ambiental de la cuenca. 2 años</t>
  </si>
  <si>
    <t>Proyecto de Lineamientos para el ordenamiento y manejo forestal. 10 años</t>
  </si>
  <si>
    <t>Proyecto de Formulación de los lineamientos para el turismo sostenible. 2 años</t>
  </si>
  <si>
    <t>Implementación del programa de capacitación durante toda la implementación del POMCA</t>
  </si>
  <si>
    <t xml:space="preserve">Baja participación de las comunidades en el seguimiento de las políticas ambientales y en control a la implementación de prácticas productivas amigables con el medio ambiente y de uso sustentable de los recursos. </t>
  </si>
  <si>
    <t>Porcentaje de población capacitada en políticas ambientales, protección del medio ambiente y manejo de los recursos naturales menor al  25%</t>
  </si>
  <si>
    <t>Porcentaje de población capacitada en políticas ambientales, protección del medio ambiente y manejo de los recursos naturales entre el 25 y 80%</t>
  </si>
  <si>
    <t>Porcentaje de población capacitada en políticas ambientales, protección del medio ambiente y manejo de los recursos naturales  80 y 100%</t>
  </si>
  <si>
    <t xml:space="preserve">D. Fortalecimiento de las relaciones sociales e institucionales con grupos étnicas presentes en la cuenca  </t>
  </si>
  <si>
    <t>ESCENARIO APUESTA</t>
  </si>
  <si>
    <t>4. Capacitación y formación de los empleados a nivel de postgrado en sistemas de calidad ambiente y administración publica</t>
  </si>
  <si>
    <t>Proyecto de Seguimiento y Monitoreo de las concesiones otorgadas por Corpamag</t>
  </si>
  <si>
    <t xml:space="preserve">23 (Ximena) </t>
  </si>
  <si>
    <t>Identificación y localización de zonas de concesión y localización de puntos de toma de agua superficial</t>
  </si>
  <si>
    <t>Identificación y actualización de pozos en cocesión y localización de puntos de toma de agua subterranea</t>
  </si>
  <si>
    <t>Geoposicionamiento y actualización de mapas de concesiones, puntos de toma y verificación de equipos</t>
  </si>
  <si>
    <t>Mediciones de control durante época seca y procesamiento de información</t>
  </si>
  <si>
    <t>Evaluación y estudio de conceciones</t>
  </si>
  <si>
    <t>Seguimiento y Monitoreo de las concesiones otorgadas por Corpamag</t>
  </si>
  <si>
    <t xml:space="preserve">18 (Ximena) </t>
  </si>
  <si>
    <t>19 (Ximena)</t>
  </si>
  <si>
    <t>31. Proyecto de Seguimiento y Monitoreo de las concesiones otorgadas por Corpamag</t>
  </si>
  <si>
    <t>31 (Dalia)</t>
  </si>
  <si>
    <t>Alcaldías Municipales</t>
  </si>
  <si>
    <t>CORPAMAG y CORPOCESAR</t>
  </si>
  <si>
    <t>COMPONENTE HÍDRICO</t>
  </si>
  <si>
    <t>Existen problemas de altos niveles de turbiedad y coliformes fecales en las cuencas media y baja, no permitiendo la destinación del recurso para fines recreativos mediante contacto primario y secundario. En la cuenca baja, hacia la desembocadura del río, existe presencia de nitratos y nitritos.</t>
  </si>
  <si>
    <t>Practicas Productivas</t>
  </si>
  <si>
    <t>Disponibilidad del Recurso Hídrico</t>
  </si>
  <si>
    <t>COMPONENTE GEOLOGICO</t>
  </si>
  <si>
    <t>Fenómeno denudativos (erosión y movimientos en masa)</t>
  </si>
  <si>
    <t>Suelo con aptitud productiva</t>
  </si>
  <si>
    <t>Dada por el manejo agroecológico del suelo y la nutrición vegetal, a través de procesos que intervienen en la rizosfera y que caracterizan la interrelación suelo-planta, y como respuesta al preocupante deterioro ambiental ocasionado por la agricultura intensiva y el uso de equipo y sustancias de efectos nocivos</t>
  </si>
  <si>
    <t xml:space="preserve">• Mejoramiento de la calidad de vida de los habitantes de las zonas de influencia.
• Asociación de productores agropecuarios y agroindustriales de la región.
• Comunidad en general
</t>
  </si>
  <si>
    <t>COMPONENTE BIÓTICO</t>
  </si>
  <si>
    <t>Descripción (causa)</t>
  </si>
  <si>
    <t>Actividades - presiones</t>
  </si>
  <si>
    <t>Deterioro de los ecosistemas naturales y recursos naturales.</t>
  </si>
  <si>
    <t>Aprovechamiento inadecuado de los recursos naturales renovables y no renovables.</t>
  </si>
  <si>
    <t>Consumo de recursos naturales y  no renovables.</t>
  </si>
  <si>
    <t>Consumir se refiere a la utilización de comestibles u otros bienes para satisfacer necesidades o deseos de las personas (RAE, 2012). Se aplica el concepto al uso de los bienes naturales de los ecosistemas (agua, flora, fauna, suelos, minerales) y al intercambio de estos y de sus servicios ambientales entre diferentes consumidores (consumidor individual, empresa, estado) (MAVDT, 2010).</t>
  </si>
  <si>
    <t>Áreas forestales para el abastecimiento de agua a la cuenca</t>
  </si>
  <si>
    <t>En la cuenca se presentan 20% de áreas  con cobertura forestal (bosques, bosques fragmentados, zonas glaciares) que se incrementa en la parte media - alta de la cuenca, los cuales a través de un manejo adecuado pueden contribuir al servicio de abastecimiento de agua a la cuenca.</t>
  </si>
  <si>
    <t xml:space="preserve">Bajo nivel de información
Difícil acceso 
Dificultades de orden público
</t>
  </si>
  <si>
    <t xml:space="preserve">Aumento de la oferta hídrica para la Cuenca
Aumento de la cobertura vegetal
Disminución de la sedimentación en la parte baja de la Cuenca
</t>
  </si>
  <si>
    <t>Zonas de la cuenca que pueden constituir bancos de germoplasma con potencial para la reforestación y repoblamiento en otros sectores de la cuenca</t>
  </si>
  <si>
    <t>La dinámica de las áreas ha sido diversa y dirigida por los actores locales hacia el desarrollo socioeconómico, y seguridad alimentaria, lo cual ha conllevado  la tala de bosques,  cambios en la dinámica de la cobertura vegetal, colonización, incremento de áreas de cultivo y potreros para ganadería.  Pocos incentivos económicos y discontinuidad en los programas de apoyo institucional para tal fin. Dificultades de orden público</t>
  </si>
  <si>
    <t>Recuperación de la biodiversidad de la cuenca, y la estructura ecológica de la misma. Aumento de hábitats y recuperación de poblaciones de fauna.  Mayor participación local en el manejo y protección de la Cuenca con posibles beneficios económicos.</t>
  </si>
  <si>
    <t>Áreas de alta importancia para la conservación biológica y cultural de la Cuenca, que reúnen criterios para ser consideradas como sitios prioritarios de conservación</t>
  </si>
  <si>
    <t>Dada la ubicación geográfica de la cuenca con relación a la Sierra Nevada de Santa Marta, en la cuenca se presentan sitios de alta importancia para la conservación biológica y cultural de la Cuenca, que no están incluidos dentro del SPNN, y que reúnen criterios (singularidad, rareza, diversidad de especies, representatividad, vulnerabilidad de especies) para ser consideradas como sitios prioritarios de conservación y posibles nuevas áreas protegidas</t>
  </si>
  <si>
    <t>Inadecuadas vías de acceso, escasa planificación territorial para la conservación. Bajo acompañamiento de entidades ambientales a las comunidades locales para el desarrollo de estrategias de conservación in situ.</t>
  </si>
  <si>
    <t>Recuperación de la biodiversidad de la cuenca, y la estructura ecológica de la misma.  Vinculación de la sociedad civil en la conservación de la cuenca. Conservación de ecosistemas estratégicos, aumento de bienes y servicios ambientales, conciencia ambiental</t>
  </si>
  <si>
    <t>Zonas y áreas con paisajes naturales de alto potencial turístico y ecoturístico en la cuenca</t>
  </si>
  <si>
    <t>Dada la importancia ecológica y belleza paisajística, algunas lagunas, áreas de bosques, márgenes de los ríos y zonas de páramo de la cuenca se presentan como áreas que podría ser utilizadas y/o adecuadas para el fomento y desarrollo del ecoturismo o turismo sostenible (partes bajas) teniendo en cuenta la capacidad de carga de la misma.</t>
  </si>
  <si>
    <t>Baja capacitación de la comunidad local, escasos incentivos económicos, bajo acompañamiento institucional, escasa infraestructura de servicios, deficientes vías de acceso.</t>
  </si>
  <si>
    <t>Uso sostenible, valoración y aprovechamiento de los atractivos turísticos, Integración de los sectores de la cuenca alta con la parte baja mediante vías de acceso, mayor oferta de empleo, beneficios económicos, capacitación y desarrollo empresarial en la zona. Conciencia y apropiación de los valores naturales y culturales</t>
  </si>
  <si>
    <t>Implementación de un esquema de PSA- Pagos por servicios ambientales</t>
  </si>
  <si>
    <t>Reconocer en el bosque, el potencial de proveer Servicios Ambientales Hídricos y, a partir de ello, proponer la implantación participativa de sistemas de Pago por Servicios Ambientales (PSA)+ que contribuyan al mantenimiento de áreas de cultivo (para seguridad alimentaria y aprovechamiento sostenible) bajo sombra, como sistema agroproductivo comunitario y de la biodiversidad contenida en los mismos.</t>
  </si>
  <si>
    <t>Bajo conocimiento en el tema a nivel local. Bajo acompañamiento institucional en capacitación y seguimiento, baja capacidad local y organización para su implementación</t>
  </si>
  <si>
    <t>Recuperación de suelos, aumento de cobertura vegetal, recuperación de la biodiversidad, y la estructura ecológica de la cuenca. Beneficios económicos locales</t>
  </si>
  <si>
    <t>Aplicación de acciones de consumo sostenible y producción limpia para la conservación del recurso hídrico y mitigación al cambio climático</t>
  </si>
  <si>
    <t>Incorporación del consumo sostenible y producción limpia para la conservación del recurso hídrico y como acciones de mitigación al cambio climático, sobre todo en la parte baja y media de la cuenca, donde se presentan asentamientos humanos y áreas agropecuarias</t>
  </si>
  <si>
    <t>Conflictos interadministrativos, y de competencias, problemas de orden público, dificultad en el acceso y vigilancia ambiental, baja capacidad de gestión y reglamentación de normatividad, interrupción de programas de conservación y estrategias por bajos recursos financieros, decisiones políticas, falta de voluntad política, baja aplicación de incentivos económicos.</t>
  </si>
  <si>
    <t>Mejoramiento de la calidad ambiental de la cuenca,  y recuperación de la estructura ecológica de la misma. Mayor conciencia ambiental, sensibilización. Sistemas de aprovechamiento sostenibles, optimización de recursos.</t>
  </si>
  <si>
    <t>COMPONENTE SOCIOCULTURAL</t>
  </si>
  <si>
    <t>Definición</t>
  </si>
  <si>
    <t>Deficiencia en la prestación de los servicios sociales (salud y educación)</t>
  </si>
  <si>
    <t>Déficits en la dotación, infraestructura y Talento Humano de los servicios de educación y salud especialmente en el área rural (parte alta de la cuenca)</t>
  </si>
  <si>
    <t>Capital social con interés de trabajar en la sostenibilidad de la cuenca</t>
  </si>
  <si>
    <t>Líderes, organizaciones sociales de base e instituciones que hacen presencia en la cuenca, que se relacionan entre sí lo que hace posible la consolidación del tejido social: a través de la confianza mutua, normas y redes sociales.</t>
  </si>
  <si>
    <t xml:space="preserve">Presencia de organizaciones sociales de base con capacidad de empoderamiento
Presencia de instituciones y organizaciones con programas de inversión social.
</t>
  </si>
  <si>
    <t>*Empoderamiento por parte de la comunidad
* Inversión en Gestión social, reflejada en el desarrollo local</t>
  </si>
  <si>
    <t>COMPONENTE ECONOMICO</t>
  </si>
  <si>
    <t xml:space="preserve">Síntesis diagnóstica </t>
  </si>
  <si>
    <t>El número de personas que se encuentra con alguna NBI en la zona rural de los municipios de Pueblo Bello (Cesar) y Ariguaní (Magdalena) constituye al 94.39% y al 65.56% del total de la población respectivamente, en la zona rural del departamento del Magdalena la cifra corresponde al 64.68% del total de la población, y en la cabecera del departamento la cifra es del 40.08%. Lo anterior refleja que la peor situación la ostenta la población de la zona rural de Pueblo Bello en el Departamento del Cesar.</t>
  </si>
  <si>
    <t>Alta concentración en la tenencia de la tierra</t>
  </si>
  <si>
    <t>Pocos dueños de la mayoría de las tierras en la zona, lo que conlleva a un alto coeficiente Gini (índice de desigualdad, en este caso para medir la riqueza, donde 0= perfecta igualdad y 1= perfecta desigualdad).</t>
  </si>
  <si>
    <t>*Mayor necesidades básicas insatisfechas
*Se disminuyen los niveles de conciencia ambiental y se perpetuán las condiciones de pobreza
*Ineficiente aprovechamiento de la tierra</t>
  </si>
  <si>
    <t>COMPONENTE INTITUCIONAL</t>
  </si>
  <si>
    <t xml:space="preserve">Desarticulación Institucional </t>
  </si>
  <si>
    <t>La presencia del estado es fragmentada y desarticulada en diversos entes territoriales e instituciones de diferentes niveles (local, departamental, regional y nacional), cada uno de los cuales presentan propuestas de intervención y ordenamiento desarticulados e incluso, competencias sobrepuestas y contradictorias. En este mismo sentido, la fugacidad de los programas estatales y la insuficiencia de inversiones públicas en el área rural,  reducen aún más el control y seguimiento a los procesos por parte de las autoridades locales y regionales.</t>
  </si>
  <si>
    <t xml:space="preserve">Gobernanza Ambiental </t>
  </si>
  <si>
    <t>Inadecuado ordenamiento del territorio</t>
  </si>
  <si>
    <t>El inadecuado ordenamiento del territorio está relacionado con los conflictos que se presentan en la cuenca por la localización de actividades incompatibles en zonas cercanas. En muchos casos estas situaciones cuentan con la aprobación de las autoridades territoriales, incluso así son concebidas en los instrumentos de planificación del Territorio.</t>
  </si>
  <si>
    <t>La educación ambiental acorde con el código de recursos naturales y del medio ambiente está referida a la formación y a la capacitación continua de la población, de tal manera que se permita mantener en la comunidad conocimiento y convicción suficiente sobre la necesidad de proteger el medio ambiente y de manejar bien los recursos naturales renovables,  además del adiestramiento en la identificación y manejo adecuado de residuos sólidos, líquidos y de sustancias nocivas al medio ambiente. 
La capacitación continua se refiere a la realización de jornadas ambientales con participación de la comunidad y de campañas de educación popular, en los medios urbanos y rurales según lo establecido en el decreto 1743 de 1994 del Ministerio de Educación</t>
  </si>
  <si>
    <t xml:space="preserve">Las prácticas productivas se refieren  a los tipos de tecnologías que se utilizan en las actividades económicas que se desarrollan en la cuenca. Hace referencia a los procesos integrales de asistencia técnica directa rural, a los actores sobre cada sistema productivo desarrollado sobre la cuenca en cumplimiento de la Ley 607 de 2000.
Las buenas prácticas ambientales son un conjunto de recomendaciones prácticas, útiles y didácticas, que sirven para modificar o mejorar los comportamientos habituales, y están encaminadas a:
• Optimizar el consumo de recursos naturales: agua, energía, materias primas como la madera o los metales, etc.
• Disminuir la producción de sustancias contaminantes: emisiones de gases a la atmósfera, contaminación del suelo o de las aguas subterráneas, etc.
• Minimizar y gestionar adecuadamente los residuos que se producen durante la actividad.
Sensibilizar y educar ambientalmente tanto a los trabajadores como a los posibles usuarios
</t>
  </si>
  <si>
    <t>Las prácticas productivas se refieren  a los tipos de tecnologías que se utilizan en las actividades económicas que se desarrollan en la cuenca. Hace referencia a los procesos integrales de asistencia técnica directa rural, a los actores sobre cada sistema productivo desarrollado sobre la cuenca en cumplimiento de la Ley 607 de 2000.
Las buenas prácticas ambientales son un conjunto de recomendaciones prácticas, útiles y didácticas, que sirven para modificar o mejorar los comportamientos habituales, y están encaminadas a:
• Optimizar el consumo de recursos naturales: agua, energía, materias primas como la madera o los metales, etc.
• Disminuir la producción de sustancias contaminantes: emisiones de gases a la atmósfera, contaminación del suelo o de las aguas subterráneas, etc.
• Minimizar y gestionar adecuadamente los residuos que se producen durante la actividad.
Sensibilizar y educar ambientalmente tanto a los trabajadores como a los posibles usuarios</t>
  </si>
  <si>
    <t xml:space="preserve">El desarrollo de asentamientos humanos está referido al proceso de poblamiento del territorio, ya sea en zonas urbanas o rurales o en zonas aptas o no aptas para tal fin, teniendo en cuenta el riesgo que las  características biofísicas del territorio ocupado o poblado  representan para garantizar la calidad de vida de sus habitantes.
Para la planificación y ordenamiento de una cuenca hidrográfica el desarrollo de asentamientos humanos se comporta como un factor de cambio toda vez que su carácter adecuado o inadecuado, podría impactar positiva o negativamente el equilibrio ecosistemico de la cuenca
</t>
  </si>
  <si>
    <t xml:space="preserve">Se refiere a la inversión de recursos encaminados a mejorar los índices de necesidades básicas insatisfechas en lo referente a agua y saneamiento básico. Recursos destinados a mejorar la calidad de vida, teniendo en cuenta factores como la educación y la cultura, el empleo formal y un lugar de vivienda adecuado a las condiciones necesarias para el hábitat de las personas. </t>
  </si>
  <si>
    <t>Se refiere a la inversión de recursos encaminados a mejorar los índices de necesidades básicas insatisfechas en lo referente a agua y saneamiento básico. Recursos destinados a mejorar la calidad de vida, teniendo en cuenta factores como la educación y la cultura, el empleo formal y un lugar de vivienda adecuado a las condiciones necesarias para el hábitat de las personas</t>
  </si>
  <si>
    <t>Se trata del proceso en el que intervienen actores del orden político, social, económico y técnico en aras de orientar un uso y ocupación sostenibles del espacio, que promueva el desenvolvimiento humano a la par del progreso nacional.
No obstante, por muchos años el crecimiento y ocupación territorial ha estado marcado por la proliferación de construcciones fuera del marco legal establecido, violando normas urbanísticas, arquitectónicas e, incluso, de convivencia
.</t>
  </si>
  <si>
    <t xml:space="preserve">Se trata del proceso en el que intervienen actores del orden político, social, económico y técnico en aras de orientar un uso y ocupación sostenibles del espacio, que promueva el desenvolvimiento humano a la par del progreso nacional.
No obstante, por muchos años el crecimiento y ocupación territorial ha estado marcado por la proliferación de construcciones fuera del marco legal establecido, violando normas urbanísticas, arquitectónicas e, incluso, de convivencia
</t>
  </si>
  <si>
    <t>Acciones de regulación y ordenamiento para garantizar la sostenibilidad del recurso y la optimización de su uso, el que se deriva del ciclo hidrológico y de establecer interrelaciones entre diferentes componentes naturales y antrópicos.</t>
  </si>
  <si>
    <t>La gestión ambiental, en este contexto, se conceptualiza como el conjunto de medidas técnicas y de gestión que tienen que adelantar las diferentes entidades gubernamentales y no gubernamentales con injerencia sobre la cuenca para asegurar que las diferentes acciones   encaminadas a  la prevención, control y descontaminación del  medio ambiente, principalmente de los cuerpos de agua, se ejecuten completamente en conformidad con la legislación ambiental vigente</t>
  </si>
  <si>
    <t xml:space="preserve">Conversión de los bosques a otro tipo de uso de la tierra, o la reducción de la cubierta de copa, a menos del límite del 10 por ciento.
La deforestación implica la pérdida permanente de la cubierta de bosque e implica la transformación en otro uso de la tierra. Dicha pérdida puede ser causada y mantenida por inducción humana o perturbación natural. La deforestación incluye áreas de bosque convertidas a la agricultura, pasto, reservas de aguas y áreas urbanas (FAO, 2001).
</t>
  </si>
  <si>
    <t>Transformación de los ecosistemas naturales.</t>
  </si>
  <si>
    <t>Medidas, directrices y decisiones tomadas por el estado para la utilización y mejor aprovechamiento de las tierras</t>
  </si>
  <si>
    <t>Consumo de recursos naturales y no renovables</t>
  </si>
  <si>
    <t>Gestión áreas protegidas</t>
  </si>
  <si>
    <t>Se entiende como un cambio de clima atribuido directa o indirectamente a la actividad humana que altera la composición de la atmósfera mundial y que se suma a la variabilidad natural del clima observada durante periodos de tiempo comparables (IPCC, 2007).</t>
  </si>
  <si>
    <t>Cambio Climático</t>
  </si>
  <si>
    <t>Instrumentos de Planificación formulados que se encuentran en fase de implementación.</t>
  </si>
  <si>
    <t>Existen instrumentos de planificación formulados pero no implementados, y también existen instrumentos de planificación formulados  y en fase de implementación.</t>
  </si>
  <si>
    <t xml:space="preserve">Existen instrumentos de planificación formulados e implementados parcialmente, y también existen instrumentos de planificación formulados y no implementados. </t>
  </si>
  <si>
    <t>Todos los instrumentos de planificación formulados se encuentran en la fase de implementación.</t>
  </si>
  <si>
    <t xml:space="preserve">Articulación entre las instituciones  de control ambiental  y planificación territorial. </t>
  </si>
  <si>
    <t>Algunas instituciones de control ambiental y planificación territorial trabajan articuladamente y otras no.</t>
  </si>
  <si>
    <t xml:space="preserve">Todas las entidades de control ambiental y planificación territorial trabajan articuladamente. </t>
  </si>
  <si>
    <t>Ninguna de las instituciones de control ambiental y planificación territorial trabajan articuladamente</t>
  </si>
  <si>
    <t>9.84%</t>
  </si>
  <si>
    <t>Sectores productivos que implementen buenas prácticas ambientales en sus actividades productivas.</t>
  </si>
  <si>
    <t>Menos del 30% de los sectores productivos implementen buenas prácticas ambientales en sus actividades productivas</t>
  </si>
  <si>
    <t>Que entre el 31-50% de los sectores productivos implementen buenas prácticas ambientales en sus actividades productivas</t>
  </si>
  <si>
    <t>Que entre el 51-70% de los sectores productivos implementen buenas prácticas ambientales en sus actividades productivas.</t>
  </si>
  <si>
    <t>Porcentaje de habitantes en Necesidades Básicas Insatisfechas</t>
  </si>
  <si>
    <t>Entre 31 y 60% de habitantes con Necesidades Básicas Insatisfechas en el futuro</t>
  </si>
  <si>
    <t>Entre 61 y 80% de habitantes con Necesidades Básicas Insatisfechas en el futuro</t>
  </si>
  <si>
    <t>Entre 10 y 30% de habitantes con Necesidades Básicas Insatisfechas en el futuro</t>
  </si>
  <si>
    <t>17,5% de la cobertura de bosques (bosque, ripario y fragmentado)</t>
  </si>
  <si>
    <t>Que se mantenga el porcentaje actual: 17,5%</t>
  </si>
  <si>
    <t>Que disminuya al 10%</t>
  </si>
  <si>
    <t>Porcentaje de cobertura de acueducto y manejo de aguas residuales en zonas rurales</t>
  </si>
  <si>
    <t>Acceso a agua potable mayor 15% y Manejo de agua residuales 5%</t>
  </si>
  <si>
    <t>Cobertura de acceso a agua potable y manejo de aguas residuales menor al 15%</t>
  </si>
  <si>
    <t>Cobertura de acceso a agua potable y manejo de aguas residuales entre 15% y 60%</t>
  </si>
  <si>
    <t>Cobertura de acceso a agua potable y manejo de aguas residuales entre 60% y 100%</t>
  </si>
  <si>
    <t>Rondas de cauces libres de ocupación en la cuenca baja</t>
  </si>
  <si>
    <t>40 a 50% rondas recuperadas y protegidas</t>
  </si>
  <si>
    <t>80 a 90% rondas recuperadas y protegidas</t>
  </si>
  <si>
    <t>&lt;30%</t>
  </si>
  <si>
    <t>Entre 0 - 30%</t>
  </si>
  <si>
    <t>Entre 30 - 50%</t>
  </si>
  <si>
    <t>Mayor de 50%</t>
  </si>
  <si>
    <t>Cobertura de recolección y disposición adecuada de residuos sólidos</t>
  </si>
  <si>
    <t>Cobertura media a nivel urbano y baja a nivel rural</t>
  </si>
  <si>
    <t>En zona urbana menos de 50% y en zona rural: entre 0 y 40%</t>
  </si>
  <si>
    <t>En zona urbana entre 50% y 80% y en zona rural: entre 40 y 70%</t>
  </si>
  <si>
    <t>En zona urbana mayor de  80% y en zona rural: mayor de 70%</t>
  </si>
  <si>
    <t>Índice de calidad de agua</t>
  </si>
  <si>
    <t>Buena</t>
  </si>
  <si>
    <t>Buen (ICA entre 71 y 90)</t>
  </si>
  <si>
    <t>Medio (ICA entre 51 y 70)</t>
  </si>
  <si>
    <t>Excelente (ICA entre 91 y 100)</t>
  </si>
  <si>
    <t>46,5 % dedicada a la producción agrícola y pecuaria</t>
  </si>
  <si>
    <t>Que aumente entre el 35%</t>
  </si>
  <si>
    <t>Porcentaje de área de la cuenca dedicada a la producción agrícola y pecuaria (sin incluir misceláneos y asociados a bosque fragmentado)</t>
  </si>
  <si>
    <t>Entre un 40 y 60% del área de la cuenca dedicada a la producción agrícola y pecuaria</t>
  </si>
  <si>
    <t>Entre un 30 y 40% del área de la cuenca dedicada a la producción agrícola y pecuaria</t>
  </si>
  <si>
    <t>Entre un 60 y 80% del área de la cuenca dedicada a la producción agrícola y pecuaria</t>
  </si>
  <si>
    <t>Todos los instrumentos de planificación formulados  se encuentran en la fase de implementación, con una articulación total entre entidades de control ambiental  y planificación territorial, Disminuyéndose el porcentaje de  área de la cuenca en conflicto severo de uso del territorio entre un  80% y 100%.</t>
  </si>
  <si>
    <t>• Porcentaje de población capacitada en políticas ambientales, protección del medio ambiente y manejo de los recursos naturales entre 80 y 100%.</t>
  </si>
  <si>
    <t>• Más del 70% de los habitantes de la cuenca tienen sus necesidades básicas satisfechas..</t>
  </si>
  <si>
    <t>• Porcentaje de Cobertura de Bosque (bosque, bosque ripario y fragmentado) aumenta a un 35% y entre un 20 y 30% del área de la cuenca está dedicada a la producción agrícola y pecuaria</t>
  </si>
  <si>
    <t>• No hay población localizada en zona de  amenazas alta y moderada a movimientos en masas e inundación  y el porcentaje del área de la cuenca con asentamientos humanos se incrementa entre un 1% y 3%.</t>
  </si>
  <si>
    <t>• Entre el 51-70% de los sectores productivos implementan buenas prácticas ambientales en sus actividades productivas</t>
  </si>
  <si>
    <t xml:space="preserve">El desarrollo de actividades agropecuarias productivas inapropiadas como la siembra en fuertes pendientes, zonas de grandes monocultivos, agricultura sin mucho control y poca tecnificación y especialmente la ganadería extensiva acompañada de la tala del bosque nativo y la quema en zonas altas de la cuenca, producen problemas de deforestación y erosión. Adicionalmente, la construcción de vías y estructuras para el cruce de las mismas ocasionan represamiento. 
Durante la época de lluvias cuando se incrementan los aportes por escorrentía y debido a las altas pendientes en la parte alta de la cuenca, con el incremento de humedad y la falta de cobertura vegetal el río arrastra los sedimentos y los deposita en la parte baja de la cuenca donde las pendientes son más suaves y las velocidades menores. El sedimento depositado disminuye la capacidad de transporte de agua en el cauce del río, provocando inundaciones en las zonas planas de la cuenca durante la época  de lluvias. También la mala disposición de residuos sólidos (basuras) contribuye a la sedimentación del cauce en la parte baja
</t>
  </si>
  <si>
    <t xml:space="preserve">• Vertimiento inadecuado de aguas negras, residuos líquidos y sólidos urbanos y escombros.
• Arrastre de sólidos y patógenos por las aguas de escorrentía superficial de aguas lluvias  hacia el río.
• Deforestación, erosión
• Asentamientos humanos no planificados (sin infraestructura de saneamiento básico)
</t>
  </si>
  <si>
    <t xml:space="preserve">• Alteración de la estructura genética  y pérdida de la biodiversidad acuática. 
• Deterioro de la calidad del agua restringiendo su uso para recreación turística.
</t>
  </si>
  <si>
    <t xml:space="preserve">• Uso Inadecuado del suelo
• Demanda de tierras para cultivo y pastos
• Inadecuado manejo de residuos
• Sitios inadecuados para la ubicación de viviendas e infraestructura
Tala selectiva de bosques y deforestación
</t>
  </si>
  <si>
    <t xml:space="preserve">• Deterioro de la cobertura vegetal
• Pérdidas de ecosistemas
• Alteración del Hábitat
• Inundaciones
• Limitaciones en los espacios de recreación de las personas
</t>
  </si>
  <si>
    <t xml:space="preserve">• Deforestación y quema
• Construcción de carretables sin obras de mitigación
• Construcción inadecuada de Viviendas localizadas en taludes
• Explotación de canteras artesanales
</t>
  </si>
  <si>
    <t xml:space="preserve">• Peligro de deslizamientos, flujos de detritos y caídas de bloques, avalanchas
• Viviendas  y vías colapsadas y destruidas
• Víctimas, heridos y damnificados
• Impacto sobre las actividades económicas
• Impacto sobre las actividades económicas
• Impactos negativos en la calidad del suelo, agua y aire
• Impactos negativos sobre la fauna y la flora de la cuenca
</t>
  </si>
  <si>
    <t>Extracción forestal  selectiva (uso forestal, comercial, fuente energética: ladrilleras), Introducción de especies exóticas (reforestación con especies no nativas: teca (Tectona grandis), entre otras). Cacería de especies de fauna silvestre amenazadas. Uso de fertilizantes, agroquímicos, sobre los suelos y afectación a ecosistemas adyacentes. Captación de agua, desviación de cauces naturales (construcción de canales artificiales o sistemas de regadío para cultivos).</t>
  </si>
  <si>
    <t xml:space="preserve">• Fragmentación y deterioro de los bosques.
• Procesos Erosivos (movimientos en masa y arrastre de suelos por falta de cobertura vegetal de soporte)
• Disminución de especies, pérdida de biodiversidad.
• Contaminación de suelo y agua de la cuenca.
• Disminución de hábitats para especies de fauna.
• Fragmentación de bosques y páramos
</t>
  </si>
  <si>
    <t xml:space="preserve">• Ausencia de inversión social en el sector educativo y de salud en el área rural.
• Inequidad en la distribución de los recursos de inversión estatal en el área rural 
• Infraestructura inadecuada y escasa dotación de materiales e insumos para la prestación de los servicios de educación y salud en el área rural.
</t>
  </si>
  <si>
    <t xml:space="preserve">• Deserción escolar
• Población infantil del área rural trabajando.
• Difícil acceso a los servicios de educación y salud por mal estado de la infraestructura vial
• Altos costos de las familias para  acceder a los servicios sociales (educación y salud)
• Retraso en el desarrollo de la cuenca.
• Poca credibilidad en las administraciones municipales.
• Hacinamiento en el sector educativo del área rural
</t>
  </si>
  <si>
    <t>La cuenca del Río Ariguaní, se encuentra fundamentalmente ocupada por pastos, ganadería extensiva en toda la cuenca, monocultivos comerciales especialmente Palma Africana y Arroz con Riego por gravedad al igual que cultivos de reforestación comercial con especies foráneas como Eucalipto, que han ido restando cada vez mayor superficie a las masas forestales autóctonas, de manera que solo es posible encontrar masas forestales en el entorno de los principales cauces fluviales</t>
  </si>
  <si>
    <t>La demanda de tierras con aptitud agrícola, está en pastoreo extensivo permanente y cultivos tanto agroindustriales como forestales comerciales como el Eucalipto, lo que generan impactos negativos sobre un uso sostenible del suelo.</t>
  </si>
  <si>
    <t xml:space="preserve">• Perdida de formaciones vegetales autóctonas.
• Perdida de hábitat faunísticos.
• Cambios en la configuración paisajística
</t>
  </si>
  <si>
    <t xml:space="preserve">• Viviendas inadecuadas
• Viviendas con hacinamiento crítico
• Viviendas con servicios inadecuados
• Viviendas con alta dependencia económica
• Viviendas con niños en edad escolar que no asisten a la escuela
</t>
  </si>
  <si>
    <t xml:space="preserve">• Vulnerabilidad a enfermedades infecciosas
• Baja productividad laboral
• Conflictividad social e intrafamiliar
• No hay mejoramiento socioeconómico transgeneracional (se perpetua la condición de pobreza)
</t>
  </si>
  <si>
    <t xml:space="preserve">• Inadecuada concertación interinstitucional en el diseño y ejecución de programas de educación ambiental participativos.
• Insuficiente disponibilidad de recursos financieros para el desarrollo de proyectos de educación ambiental y recuperación de los ecosistemas.
• Limitación de recursos humanos, económicos y tecnológicos de las autoridades ambientales para atender los requerimientos de una eficiente gestión ambiental local
• Insuficiente articulación entre los actores (institucionales y organizaciones de la sociedad civil) para aprovechar los recursos y capacidades.
• Existencia de una multiplicidad de disposiciones normativas y operativas de orden nacional, regional y municipal
</t>
  </si>
  <si>
    <t xml:space="preserve">• Deterioro de los recursos naturales (agua, suelo, especies)
• Conflictos de intereses entre los actores que tienen presencia en el territorio
• Débil sentido de pertenencia de la población hacia el recurso hídrico
• Múltiples estrategias de intervención (desde el sector privado y público) determinadas por los intereses particulares.
• Débil gestión de recursos y capacitación para la comunidad desde las organizaciones sociales.
• Debilidad en los programas de educación ambiental.
• Debilidad de programas y proyectos de impacto socio ambiental.
• Desconfianza y poca credibilidad por parte de los actores sociales hacia las entidades del estado (perdida de la reputación e imagen)
</t>
  </si>
  <si>
    <t xml:space="preserve">• Falta de planificación Territorial
• Desarticulación institucional
• Falta de información técnica confiable relacionada con el estado del territorio, en el momento de formular los instrumentos de planificación territorial.
• Incentivación de Monocultivos.
</t>
  </si>
  <si>
    <t xml:space="preserve">• Conflictos de uso del suelo.
• Afectación, entre actividades incompatibles, de sus estructuras  biofísicas o socioeconómicas.
</t>
  </si>
  <si>
    <t xml:space="preserve">• Falta de apoyo institucional a través de proyectos productivos alternativos.
• Débil presencia de la autoridad ambiental.
• Débil sentido de pertenencia e interés de la población por el recurso suelo.
• Falta de conocimiento y capacitación de las organizaciones de productores.
• Presencia de agro inversionistas propiciadores de monocultivos comerciales.
</t>
  </si>
  <si>
    <t xml:space="preserve">Existencia de población localizada en zonas de alta y moderada amenazas  por movimientos en masas, inundación. </t>
  </si>
  <si>
    <t>Si existen poblaciones localizadas en zonas de  amenazas alta y moderada a movimientos en masas e inundación</t>
  </si>
  <si>
    <t>Menos del 1%</t>
  </si>
  <si>
    <t>Escenario Apuesta.</t>
  </si>
  <si>
    <t>Desarrollo de asentamientos humanos </t>
  </si>
  <si>
    <t xml:space="preserve">Nivel de empoderamiento de la sociedad civil frente al cumplimiento de las políticas ambientales y el uso sustentable de los recursos naturales.   </t>
  </si>
  <si>
    <t>6. Conformación, consolidación y capacitación de comités de gestores ambientales comunitarios (red de gestores comunitarios)</t>
  </si>
  <si>
    <t>7. Coordinación institucional con los territorios étnicos</t>
  </si>
  <si>
    <t>10. Capacitación e implementación de tecnologías sostenibles para las actividades agropecuarias</t>
  </si>
  <si>
    <t>12. Ampliación y mejoramiento en la calidad de servicios de agua potable y saneamiento básico</t>
  </si>
  <si>
    <t>13. Formulación de un  plan de mejoramiento de hábitat para comunidades localizadas en zonas aptas para uso residencial</t>
  </si>
  <si>
    <t xml:space="preserve">• Comercialización y producción de recursos maderables sin un manejo adecuado.
• Aprovechamiento selectivo de especies de fauna (como parte de la alimentación y/o para uso como mascotas).
• Desarrollo de áreas para cultivo  (p.ej. palma en la parte baja y media, café en la parte alta) y ganadería (a lo largo de toda la cuenca).
• Aprovechamiento directo del recurso agua, y realización de obras sobre el margen de la Cuenca por particulares, (agua para viviendas o beneficios económicos (aguas para regadío de grandes extensiones de cultivo).
</t>
  </si>
  <si>
    <t>I. Manejo y Seguimiento de riesgos ambientales y tecnológicos y  Control integral de  Asentamientos Subnormales</t>
  </si>
  <si>
    <t>24. Estudio de evaluación detallada de riesgos ambientales y tecnológicos (por lo menos a escala 1:25000)</t>
  </si>
  <si>
    <t>26. Estudio demográfico para la definición de zonas de expansión de urbana</t>
  </si>
  <si>
    <t>Algunas de los ecosistemas estratégicos de la Cuenca que presentan buen estado de conservación, se localizan dentro de las áreas del SPNN, y fuera de este, representando reservas biológicas de fauna y flora. Estos lugares que deberán ser destinados a la conservación de la diversidad genética de especies silvestres de fauna y flora y como áreas fuente de semillas de especies nativas para las actividades de reforestación y repoblamiento dentro de los sectores en recuperación o restauración de la cuenca</t>
  </si>
  <si>
    <t>• Rondas recuperadas y protegidas  entre el 80 % y el 100%. Porcentaje de área de la cuenca con un índice de escasez alto Entre 0 - 30 %. Índice de calidad de agua del río bueno y cobertura  de acceso a agua potable y manejo de aguas residuales  entre 60 y 100%. En la zona urbana la cobertura en manejo de residuos solidos es mayor al 80% y en la zona rural mayor al 70%.</t>
  </si>
  <si>
    <t>J. Recuperación,  mantenimiento y protección de las rondas hídricas y Acuíferos.</t>
  </si>
  <si>
    <t>28. Delimitación fisca de las áreas de recarga de los acuíferos</t>
  </si>
  <si>
    <t>30. Instrumentación de cuencas para manejo y aprovechamiento controlado del recurso hídrico superficial y subterráneo.</t>
  </si>
  <si>
    <t xml:space="preserve">Definición del FC </t>
  </si>
  <si>
    <t>*Débilmente Institucional
*Control territorial por parte de grupos armados ilegales
*Estructura agraria inequitativa
*Narcotráfico
*Poca alternancia política</t>
  </si>
  <si>
    <t>Políticas Agrarias</t>
  </si>
  <si>
    <t xml:space="preserve">• Fortalecimiento del Sistema Productivo de manera sostenible
• Disponibilidad   para suministro de agua potable, recreación
• Fuente y hábitat para la biodiversidad terrestre y acuática
</t>
  </si>
  <si>
    <t>En la mayoría de sectores que componen la cuenca, se ha registrado un manejo inadecuado de los recursos naturales (ausencia de buenas prácticas ambientales), así como el aprovechamiento intensivo por parte de los sectores productivos que allí se registran, lo que en consecuencia ha llevado al deterioro y al desequilibrio de la dinámica ecosistémica, lo cual favorece al incremento de los fenómenos asociados al cambio climático. Algunas actividades como la extracción de recursos forestales, captación del recurso hídrico, y caza y tráfico de fauna silvestre, que en la mayoría de casos se da de manera ilegal; son las que históricamente han conllevado a la transformación de los paisajes naturales de la cuenca del río</t>
  </si>
  <si>
    <t xml:space="preserve">• Falta de implementación de buenas prácticas ambientales para los sectores productivos
• Ausencia de planificación para el aprovechamiento de los recursos naturales
• Extracción de materiales forestales de manera ilegal
• Desviación y captación de agua para cultivos
• Cacería y comercialización de especies cinegéticas (consumo).
</t>
  </si>
  <si>
    <t xml:space="preserve">• Alteración de la dinámica ecosistémica
• Pérdida de hábitats
• Alteración del microclima
• Disminución de la biodiversidad
• Perdida de los bienes y servicios ambientales
• Deterioro ambiental de la cuenca.
</t>
  </si>
  <si>
    <t>El recurso hídrico superficial de la cuenca del río Ariguaní es abundante y genera bienes y servicios ambientales;  es factor importante para el suministro y abastecimiento de agua de la población. Los caudales superficiales que aporta la cuenca están ligados a las condiciones climáticas locales y a las características propias de la misma en cuanto a condiciones de elevación sobre el nivel del mar y cercanía con la Sierra Nevada de Santa Marta. El caudal  y los niveles en el cauce siguen un ciclo  anual unimodal  con menores caudales y niveles del río entre enero y abril, y un período de niveles altos de agosto a noviembre; el rango de caudales promedio por escorrentía para el punto medio de la cuenca es de  aproximadamente 805m3/s, para lluvias con período de retorno de 2 a 10 años  y  para la parte baja de la cuenca  es  de 321m3/s indicando la importancia de la cuenca alta para la conservación del recurso.</t>
  </si>
  <si>
    <t>Fuentes de Financiación Cuenca del Río Ariguani</t>
  </si>
  <si>
    <t>Las condiciones  meteorológicas y geológicas permiten la presencia de Fuentes de aguas continuas en la parte alta de la cuenca (nacimientos).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</si>
</sst>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quot;\ * #,##0.00_);_(&quot;$&quot;\ * \(#,##0.00\);_(&quot;$&quot;\ * &quot;-&quot;??_);_(@_)"/>
    <numFmt numFmtId="165" formatCode="_(* #,##0.00_);_(* \(#,##0.00\);_(* &quot;-&quot;??_);_(@_)"/>
    <numFmt numFmtId="166" formatCode="_(&quot;$&quot;\ * #,##0_);_(&quot;$&quot;\ * \(#,##0\);_(&quot;$&quot;\ * &quot;-&quot;??_);_(@_)"/>
    <numFmt numFmtId="167" formatCode="0.0%"/>
    <numFmt numFmtId="168" formatCode="_(* #,##0_);_(* \(#,##0\);_(* &quot;-&quot;??_);_(@_)"/>
  </numFmts>
  <fonts count="27" x14ac:knownFonts="1">
    <font>
      <sz val="11"/>
      <color theme="1"/>
      <name val="Calibri"/>
      <family val="2"/>
      <scheme val="minor"/>
    </font>
    <font>
      <sz val="11"/>
      <color theme="1"/>
      <name val="Calibri"/>
      <family val="2"/>
      <scheme val="minor"/>
    </font>
    <font>
      <sz val="8"/>
      <color rgb="FF000000"/>
      <name val="Arial"/>
      <family val="2"/>
    </font>
    <font>
      <sz val="8"/>
      <color theme="1"/>
      <name val="Arial"/>
      <family val="2"/>
    </font>
    <font>
      <sz val="8"/>
      <name val="Arial"/>
      <family val="2"/>
    </font>
    <font>
      <sz val="8"/>
      <color rgb="FFFF0000"/>
      <name val="Arial"/>
      <family val="2"/>
    </font>
    <font>
      <b/>
      <sz val="11"/>
      <color theme="1"/>
      <name val="Calibri"/>
      <family val="2"/>
      <scheme val="minor"/>
    </font>
    <font>
      <b/>
      <sz val="11"/>
      <color indexed="8"/>
      <name val="Calibri"/>
      <family val="2"/>
    </font>
    <font>
      <sz val="9"/>
      <color indexed="8"/>
      <name val="Arial"/>
      <family val="2"/>
    </font>
    <font>
      <b/>
      <sz val="9"/>
      <color indexed="8"/>
      <name val="Arial"/>
      <family val="2"/>
    </font>
    <font>
      <sz val="9"/>
      <name val="Arial"/>
      <family val="2"/>
    </font>
    <font>
      <b/>
      <i/>
      <sz val="11"/>
      <color theme="1"/>
      <name val="Calibri"/>
      <family val="2"/>
      <scheme val="minor"/>
    </font>
    <font>
      <sz val="11"/>
      <name val="Calibri"/>
      <family val="2"/>
      <scheme val="minor"/>
    </font>
    <font>
      <sz val="8"/>
      <color theme="6" tint="-0.249977111117893"/>
      <name val="Arial"/>
      <family val="2"/>
    </font>
    <font>
      <sz val="9"/>
      <name val="Calibri"/>
      <family val="2"/>
      <scheme val="minor"/>
    </font>
    <font>
      <sz val="10"/>
      <name val="Arial"/>
      <family val="2"/>
    </font>
    <font>
      <i/>
      <sz val="9"/>
      <name val="Arial"/>
      <family val="2"/>
    </font>
    <font>
      <b/>
      <i/>
      <sz val="11"/>
      <name val="Calibri"/>
      <family val="2"/>
      <scheme val="minor"/>
    </font>
    <font>
      <sz val="8"/>
      <color theme="9" tint="-0.249977111117893"/>
      <name val="Arial"/>
      <family val="2"/>
    </font>
    <font>
      <sz val="8"/>
      <color theme="9"/>
      <name val="Arial"/>
      <family val="2"/>
    </font>
    <font>
      <sz val="11"/>
      <color theme="9" tint="-0.249977111117893"/>
      <name val="Calibri"/>
      <family val="2"/>
      <scheme val="minor"/>
    </font>
    <font>
      <sz val="9"/>
      <color theme="9" tint="-0.249977111117893"/>
      <name val="Arial"/>
      <family val="2"/>
    </font>
    <font>
      <b/>
      <sz val="10"/>
      <color theme="0"/>
      <name val="Arial"/>
      <family val="2"/>
    </font>
    <font>
      <sz val="10"/>
      <color theme="1"/>
      <name val="Arial"/>
      <family val="2"/>
    </font>
    <font>
      <b/>
      <sz val="10"/>
      <color theme="1"/>
      <name val="Arial"/>
      <family val="2"/>
    </font>
    <font>
      <sz val="10"/>
      <color rgb="FF000000"/>
      <name val="Arial"/>
      <family val="2"/>
    </font>
    <font>
      <sz val="10"/>
      <color theme="0"/>
      <name val="Arial"/>
      <family val="2"/>
    </font>
  </fonts>
  <fills count="7">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indexed="22"/>
        <bgColor indexed="64"/>
      </patternFill>
    </fill>
    <fill>
      <patternFill patternType="solid">
        <fgColor rgb="FF00B050"/>
        <bgColor indexed="64"/>
      </patternFill>
    </fill>
    <fill>
      <patternFill patternType="solid">
        <fgColor theme="0"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cellStyleXfs>
  <cellXfs count="329">
    <xf numFmtId="0" fontId="0" fillId="0" borderId="0" xfId="0"/>
    <xf numFmtId="0" fontId="2" fillId="0" borderId="1" xfId="0" applyFont="1" applyBorder="1"/>
    <xf numFmtId="166" fontId="3" fillId="0" borderId="1" xfId="1" applyNumberFormat="1" applyFont="1" applyBorder="1"/>
    <xf numFmtId="0" fontId="3" fillId="0" borderId="1" xfId="0" applyFont="1" applyBorder="1"/>
    <xf numFmtId="166" fontId="3" fillId="0" borderId="1" xfId="0" applyNumberFormat="1" applyFont="1" applyBorder="1"/>
    <xf numFmtId="9" fontId="3" fillId="0" borderId="1" xfId="2" applyFont="1" applyBorder="1"/>
    <xf numFmtId="0" fontId="3" fillId="0" borderId="0" xfId="0" applyFont="1"/>
    <xf numFmtId="0" fontId="3" fillId="0" borderId="0" xfId="0" applyFont="1" applyBorder="1"/>
    <xf numFmtId="0" fontId="2" fillId="0" borderId="1" xfId="0" applyFont="1" applyBorder="1" applyAlignment="1">
      <alignment wrapText="1"/>
    </xf>
    <xf numFmtId="0" fontId="3" fillId="0" borderId="1" xfId="0" applyFont="1" applyBorder="1" applyAlignment="1">
      <alignment wrapText="1"/>
    </xf>
    <xf numFmtId="0" fontId="2" fillId="0" borderId="0" xfId="0" applyFont="1" applyBorder="1" applyAlignment="1">
      <alignment wrapText="1"/>
    </xf>
    <xf numFmtId="166" fontId="3" fillId="0" borderId="0" xfId="1" applyNumberFormat="1" applyFont="1" applyBorder="1"/>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xf>
    <xf numFmtId="0" fontId="3" fillId="2" borderId="1" xfId="0" applyFont="1" applyFill="1" applyBorder="1" applyAlignment="1">
      <alignment horizontal="center" wrapText="1"/>
    </xf>
    <xf numFmtId="0" fontId="3" fillId="2" borderId="1" xfId="0" applyFont="1" applyFill="1" applyBorder="1"/>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166" fontId="3" fillId="0" borderId="0" xfId="0" applyNumberFormat="1" applyFont="1" applyBorder="1"/>
    <xf numFmtId="166" fontId="3" fillId="0" borderId="0" xfId="1" applyNumberFormat="1" applyFont="1"/>
    <xf numFmtId="167" fontId="3" fillId="0" borderId="1" xfId="2" applyNumberFormat="1" applyFont="1" applyBorder="1"/>
    <xf numFmtId="166" fontId="4" fillId="0" borderId="1" xfId="1" applyNumberFormat="1" applyFont="1" applyBorder="1"/>
    <xf numFmtId="166" fontId="4" fillId="0" borderId="1" xfId="0" applyNumberFormat="1" applyFont="1" applyBorder="1"/>
    <xf numFmtId="9" fontId="3" fillId="0" borderId="1" xfId="2" applyNumberFormat="1" applyFont="1" applyBorder="1"/>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0" borderId="0" xfId="0" applyFont="1" applyBorder="1" applyAlignment="1">
      <alignment vertical="center"/>
    </xf>
    <xf numFmtId="0" fontId="3" fillId="0" borderId="0" xfId="0" applyFont="1" applyBorder="1" applyAlignment="1">
      <alignment horizontal="center" vertical="center"/>
    </xf>
    <xf numFmtId="0" fontId="3" fillId="0" borderId="0" xfId="0" applyFont="1" applyFill="1"/>
    <xf numFmtId="0" fontId="3" fillId="0" borderId="1" xfId="0" applyFont="1" applyFill="1" applyBorder="1"/>
    <xf numFmtId="166" fontId="3" fillId="0" borderId="1" xfId="0" applyNumberFormat="1" applyFont="1" applyFill="1" applyBorder="1"/>
    <xf numFmtId="9" fontId="3" fillId="0" borderId="1" xfId="2" applyNumberFormat="1" applyFont="1" applyFill="1" applyBorder="1"/>
    <xf numFmtId="0" fontId="2" fillId="0" borderId="1" xfId="0" applyFont="1" applyFill="1" applyBorder="1" applyAlignment="1">
      <alignment wrapText="1"/>
    </xf>
    <xf numFmtId="166" fontId="4" fillId="0" borderId="1" xfId="1" applyNumberFormat="1" applyFont="1" applyFill="1" applyBorder="1"/>
    <xf numFmtId="166" fontId="3" fillId="0" borderId="1" xfId="1" applyNumberFormat="1" applyFont="1" applyFill="1" applyBorder="1"/>
    <xf numFmtId="0" fontId="3" fillId="0" borderId="1" xfId="0" applyFont="1" applyFill="1" applyBorder="1" applyAlignment="1">
      <alignment wrapText="1"/>
    </xf>
    <xf numFmtId="166" fontId="4" fillId="0" borderId="1" xfId="0" applyNumberFormat="1" applyFont="1" applyFill="1" applyBorder="1"/>
    <xf numFmtId="0" fontId="3" fillId="0" borderId="0" xfId="0" applyFont="1" applyFill="1" applyBorder="1" applyAlignment="1">
      <alignment horizontal="center" vertical="center"/>
    </xf>
    <xf numFmtId="0" fontId="3" fillId="0" borderId="0" xfId="0" applyFont="1" applyFill="1" applyBorder="1"/>
    <xf numFmtId="166" fontId="4" fillId="0" borderId="0" xfId="0" applyNumberFormat="1" applyFont="1" applyFill="1" applyBorder="1"/>
    <xf numFmtId="166" fontId="4" fillId="0" borderId="0" xfId="0" applyNumberFormat="1" applyFont="1" applyBorder="1"/>
    <xf numFmtId="9" fontId="3" fillId="0" borderId="0" xfId="2" applyFont="1" applyBorder="1"/>
    <xf numFmtId="0" fontId="3" fillId="0" borderId="0" xfId="0" applyFont="1" applyAlignment="1">
      <alignment horizontal="center" vertical="center" wrapText="1"/>
    </xf>
    <xf numFmtId="0" fontId="5" fillId="0" borderId="0" xfId="0" applyFont="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166" fontId="4" fillId="0" borderId="1" xfId="1" applyNumberFormat="1" applyFont="1" applyBorder="1" applyAlignment="1">
      <alignment wrapText="1"/>
    </xf>
    <xf numFmtId="166" fontId="3" fillId="0" borderId="1" xfId="1" applyNumberFormat="1" applyFont="1" applyBorder="1" applyAlignment="1">
      <alignment wrapText="1"/>
    </xf>
    <xf numFmtId="0" fontId="3" fillId="0" borderId="0" xfId="0" applyFont="1" applyAlignment="1">
      <alignment wrapText="1"/>
    </xf>
    <xf numFmtId="0" fontId="4" fillId="0" borderId="0" xfId="0" applyFont="1" applyAlignment="1">
      <alignment vertical="center" wrapText="1"/>
    </xf>
    <xf numFmtId="0" fontId="3" fillId="0" borderId="0" xfId="0" applyFont="1" applyAlignment="1">
      <alignment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5" fillId="0" borderId="0" xfId="0" applyFont="1" applyAlignment="1">
      <alignment vertical="center"/>
    </xf>
    <xf numFmtId="9" fontId="3" fillId="0" borderId="0" xfId="2" applyNumberFormat="1" applyFont="1" applyBorder="1"/>
    <xf numFmtId="0" fontId="4" fillId="0" borderId="0" xfId="0" applyFont="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4" fillId="0" borderId="0" xfId="0" applyFont="1" applyFill="1" applyAlignment="1">
      <alignment vertical="center" wrapText="1"/>
    </xf>
    <xf numFmtId="0" fontId="5" fillId="0" borderId="0" xfId="0" applyFont="1" applyFill="1"/>
    <xf numFmtId="0" fontId="5" fillId="0" borderId="0" xfId="0" applyFont="1" applyFill="1" applyBorder="1" applyAlignment="1">
      <alignment horizontal="center" wrapText="1"/>
    </xf>
    <xf numFmtId="0" fontId="3" fillId="0" borderId="0" xfId="0" applyFont="1" applyBorder="1" applyAlignment="1">
      <alignment horizontal="center" vertical="center"/>
    </xf>
    <xf numFmtId="0" fontId="5" fillId="0" borderId="0" xfId="0" applyFont="1" applyAlignment="1">
      <alignment horizontal="center" vertical="center" wrapText="1"/>
    </xf>
    <xf numFmtId="0" fontId="5" fillId="0" borderId="0" xfId="0" applyFont="1" applyBorder="1" applyAlignment="1">
      <alignment horizontal="center" vertical="center" wrapText="1"/>
    </xf>
    <xf numFmtId="0" fontId="5" fillId="0" borderId="0" xfId="0" applyFont="1"/>
    <xf numFmtId="0" fontId="5" fillId="0" borderId="0" xfId="0" applyFont="1" applyBorder="1"/>
    <xf numFmtId="166" fontId="5" fillId="0" borderId="0" xfId="0" applyNumberFormat="1" applyFont="1" applyBorder="1"/>
    <xf numFmtId="166" fontId="5" fillId="0" borderId="0" xfId="1" applyNumberFormat="1" applyFont="1" applyBorder="1"/>
    <xf numFmtId="0" fontId="0" fillId="0" borderId="0" xfId="0" applyAlignment="1">
      <alignment horizontal="center"/>
    </xf>
    <xf numFmtId="0" fontId="0" fillId="0" borderId="0" xfId="0" applyAlignment="1">
      <alignment horizontal="center" vertical="center"/>
    </xf>
    <xf numFmtId="0" fontId="7" fillId="0" borderId="0" xfId="0" applyFont="1" applyAlignment="1">
      <alignment horizontal="center"/>
    </xf>
    <xf numFmtId="0" fontId="0" fillId="0" borderId="0" xfId="0" applyFill="1"/>
    <xf numFmtId="0" fontId="8" fillId="4" borderId="1" xfId="0" applyFont="1" applyFill="1" applyBorder="1" applyAlignment="1">
      <alignment horizontal="center" vertical="center"/>
    </xf>
    <xf numFmtId="0" fontId="0" fillId="0" borderId="1" xfId="0" applyBorder="1" applyAlignment="1">
      <alignment wrapText="1"/>
    </xf>
    <xf numFmtId="0" fontId="0" fillId="0" borderId="1" xfId="0" applyBorder="1" applyAlignment="1">
      <alignment vertical="center" wrapText="1"/>
    </xf>
    <xf numFmtId="166" fontId="0" fillId="0" borderId="1" xfId="1" applyNumberFormat="1" applyFont="1" applyBorder="1"/>
    <xf numFmtId="166" fontId="0" fillId="0" borderId="1" xfId="1" applyNumberFormat="1" applyFont="1" applyBorder="1" applyAlignment="1">
      <alignment vertical="center" wrapText="1"/>
    </xf>
    <xf numFmtId="166" fontId="0" fillId="0" borderId="0" xfId="0" applyNumberFormat="1"/>
    <xf numFmtId="0" fontId="6" fillId="0" borderId="1" xfId="0" applyFont="1" applyBorder="1"/>
    <xf numFmtId="0" fontId="0" fillId="0" borderId="1" xfId="0" applyFont="1" applyFill="1" applyBorder="1"/>
    <xf numFmtId="166" fontId="0" fillId="0" borderId="1" xfId="0" applyNumberFormat="1" applyFont="1" applyFill="1" applyBorder="1"/>
    <xf numFmtId="9" fontId="0" fillId="0" borderId="1" xfId="2" applyFont="1" applyFill="1" applyBorder="1"/>
    <xf numFmtId="167" fontId="0" fillId="0" borderId="1" xfId="2" applyNumberFormat="1" applyFont="1" applyFill="1" applyBorder="1"/>
    <xf numFmtId="0" fontId="6" fillId="0" borderId="1" xfId="0" applyFont="1" applyFill="1" applyBorder="1" applyAlignment="1">
      <alignment horizontal="center" wrapText="1"/>
    </xf>
    <xf numFmtId="0" fontId="6" fillId="0" borderId="1" xfId="0" applyFont="1" applyFill="1" applyBorder="1" applyAlignment="1">
      <alignment horizontal="center"/>
    </xf>
    <xf numFmtId="0" fontId="11" fillId="0" borderId="1" xfId="0" applyFont="1" applyFill="1" applyBorder="1"/>
    <xf numFmtId="166" fontId="11" fillId="0" borderId="1" xfId="0" applyNumberFormat="1" applyFont="1" applyFill="1" applyBorder="1"/>
    <xf numFmtId="9" fontId="11" fillId="0" borderId="1" xfId="2" applyFont="1" applyFill="1" applyBorder="1"/>
    <xf numFmtId="0" fontId="0" fillId="0" borderId="0" xfId="0" applyBorder="1" applyAlignment="1">
      <alignment vertical="center"/>
    </xf>
    <xf numFmtId="0" fontId="6" fillId="0" borderId="1" xfId="0" applyFont="1" applyBorder="1" applyAlignment="1">
      <alignment horizontal="center"/>
    </xf>
    <xf numFmtId="0" fontId="0" fillId="0" borderId="0" xfId="0" applyBorder="1" applyAlignment="1">
      <alignment horizontal="center" vertical="center"/>
    </xf>
    <xf numFmtId="166" fontId="8" fillId="0" borderId="1" xfId="1" applyNumberFormat="1" applyFont="1" applyFill="1" applyBorder="1" applyAlignment="1">
      <alignment horizontal="center" vertical="center"/>
    </xf>
    <xf numFmtId="0" fontId="0" fillId="0" borderId="0" xfId="0" applyBorder="1"/>
    <xf numFmtId="0" fontId="7" fillId="0" borderId="0" xfId="0" applyFont="1" applyBorder="1" applyAlignment="1">
      <alignment horizontal="center" vertical="center"/>
    </xf>
    <xf numFmtId="3" fontId="0" fillId="0" borderId="0" xfId="0" applyNumberFormat="1" applyBorder="1" applyAlignment="1">
      <alignment horizontal="center" vertical="center" wrapText="1"/>
    </xf>
    <xf numFmtId="0" fontId="7" fillId="0" borderId="0" xfId="0" applyFont="1" applyFill="1" applyBorder="1" applyAlignment="1">
      <alignment horizontal="center" vertical="center"/>
    </xf>
    <xf numFmtId="3" fontId="0" fillId="0" borderId="0" xfId="0" applyNumberFormat="1" applyBorder="1"/>
    <xf numFmtId="0" fontId="0" fillId="0" borderId="0" xfId="0" applyBorder="1" applyAlignment="1">
      <alignment horizontal="center"/>
    </xf>
    <xf numFmtId="0" fontId="7" fillId="0" borderId="0" xfId="0" applyFont="1" applyBorder="1" applyAlignment="1">
      <alignment vertical="center"/>
    </xf>
    <xf numFmtId="164" fontId="1" fillId="0" borderId="0" xfId="1" applyFont="1" applyAlignment="1">
      <alignment horizontal="center" vertical="center"/>
    </xf>
    <xf numFmtId="0" fontId="6" fillId="0" borderId="1" xfId="0" applyFont="1" applyBorder="1" applyAlignment="1">
      <alignment horizontal="center" vertical="center"/>
    </xf>
    <xf numFmtId="168" fontId="0" fillId="0" borderId="0" xfId="3" applyNumberFormat="1" applyFont="1"/>
    <xf numFmtId="167" fontId="0" fillId="0" borderId="0" xfId="2" applyNumberFormat="1" applyFont="1" applyAlignment="1">
      <alignment horizontal="center" vertical="center"/>
    </xf>
    <xf numFmtId="166" fontId="0" fillId="0" borderId="1" xfId="0" applyNumberFormat="1" applyBorder="1"/>
    <xf numFmtId="167" fontId="6" fillId="0" borderId="1" xfId="2" applyNumberFormat="1" applyFont="1" applyBorder="1" applyAlignment="1">
      <alignment vertical="center"/>
    </xf>
    <xf numFmtId="9" fontId="6" fillId="0" borderId="1" xfId="2" applyNumberFormat="1" applyFont="1" applyBorder="1" applyAlignment="1">
      <alignment vertical="center"/>
    </xf>
    <xf numFmtId="0" fontId="3" fillId="0" borderId="0" xfId="0" applyFont="1" applyBorder="1" applyAlignment="1">
      <alignment horizontal="center" vertical="center"/>
    </xf>
    <xf numFmtId="0" fontId="12" fillId="0" borderId="1" xfId="0" applyFont="1" applyBorder="1" applyAlignment="1">
      <alignment wrapText="1"/>
    </xf>
    <xf numFmtId="166" fontId="12" fillId="0" borderId="1" xfId="1" applyNumberFormat="1" applyFont="1" applyBorder="1"/>
    <xf numFmtId="0" fontId="4" fillId="0" borderId="0" xfId="0" applyFont="1" applyBorder="1" applyAlignment="1">
      <alignment horizontal="center" vertical="center"/>
    </xf>
    <xf numFmtId="0" fontId="4" fillId="0" borderId="0" xfId="0" applyFont="1" applyBorder="1"/>
    <xf numFmtId="0" fontId="4" fillId="0" borderId="0" xfId="0" applyFont="1"/>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xf>
    <xf numFmtId="0" fontId="4" fillId="2" borderId="1" xfId="0" applyFont="1" applyFill="1" applyBorder="1" applyAlignment="1">
      <alignment horizontal="center" wrapText="1"/>
    </xf>
    <xf numFmtId="0" fontId="4" fillId="0" borderId="1" xfId="0" applyFont="1" applyBorder="1"/>
    <xf numFmtId="9" fontId="4" fillId="0" borderId="1" xfId="2" applyFont="1" applyBorder="1"/>
    <xf numFmtId="0" fontId="4" fillId="2" borderId="1" xfId="0" applyFont="1" applyFill="1" applyBorder="1"/>
    <xf numFmtId="0" fontId="4" fillId="0" borderId="1" xfId="0" applyFont="1" applyBorder="1" applyAlignment="1">
      <alignment wrapText="1"/>
    </xf>
    <xf numFmtId="0" fontId="4" fillId="0" borderId="0" xfId="0" applyFont="1" applyFill="1" applyBorder="1"/>
    <xf numFmtId="0" fontId="8" fillId="0" borderId="1" xfId="0" applyFont="1" applyBorder="1" applyAlignment="1">
      <alignment horizontal="center" vertical="center"/>
    </xf>
    <xf numFmtId="0" fontId="8" fillId="0" borderId="1" xfId="0" applyFont="1" applyBorder="1" applyAlignment="1">
      <alignment horizontal="justify" vertical="center" wrapText="1"/>
    </xf>
    <xf numFmtId="166" fontId="8" fillId="0" borderId="1" xfId="1" applyNumberFormat="1" applyFont="1" applyBorder="1" applyAlignment="1">
      <alignment horizontal="center" vertical="center"/>
    </xf>
    <xf numFmtId="0" fontId="8" fillId="0" borderId="1" xfId="0" applyFont="1" applyFill="1" applyBorder="1" applyAlignment="1">
      <alignment horizontal="justify" vertical="center" wrapText="1"/>
    </xf>
    <xf numFmtId="0" fontId="10" fillId="0" borderId="1" xfId="0" applyFont="1" applyFill="1" applyBorder="1" applyAlignment="1">
      <alignment horizontal="justify" vertical="center" wrapText="1"/>
    </xf>
    <xf numFmtId="166" fontId="9" fillId="0" borderId="1" xfId="1" applyNumberFormat="1" applyFont="1" applyBorder="1" applyAlignment="1">
      <alignment horizontal="center" vertical="center"/>
    </xf>
    <xf numFmtId="0" fontId="3" fillId="0" borderId="0" xfId="0" applyFont="1" applyBorder="1" applyAlignment="1">
      <alignment horizontal="center" vertical="center"/>
    </xf>
    <xf numFmtId="0" fontId="5" fillId="0" borderId="0" xfId="0" applyFont="1" applyAlignment="1">
      <alignment horizontal="center" vertical="center" wrapText="1"/>
    </xf>
    <xf numFmtId="0" fontId="13" fillId="0" borderId="0" xfId="0" applyFont="1" applyBorder="1" applyAlignment="1">
      <alignment wrapText="1"/>
    </xf>
    <xf numFmtId="0" fontId="14" fillId="0" borderId="1" xfId="0" applyFont="1" applyBorder="1"/>
    <xf numFmtId="0" fontId="4" fillId="0" borderId="0" xfId="0" applyFont="1" applyFill="1"/>
    <xf numFmtId="0" fontId="4" fillId="0" borderId="1" xfId="0" applyFont="1" applyFill="1" applyBorder="1"/>
    <xf numFmtId="9" fontId="4" fillId="0" borderId="1" xfId="2" applyFont="1" applyFill="1" applyBorder="1"/>
    <xf numFmtId="0" fontId="14" fillId="0" borderId="1" xfId="0" applyFont="1" applyFill="1" applyBorder="1" applyAlignment="1">
      <alignment wrapText="1"/>
    </xf>
    <xf numFmtId="0" fontId="4" fillId="0" borderId="1" xfId="0" applyFont="1" applyFill="1" applyBorder="1" applyAlignment="1">
      <alignment wrapText="1"/>
    </xf>
    <xf numFmtId="0" fontId="14" fillId="0" borderId="1" xfId="0" applyFont="1" applyFill="1" applyBorder="1"/>
    <xf numFmtId="0" fontId="5" fillId="0" borderId="0" xfId="0" applyFont="1" applyBorder="1" applyAlignment="1">
      <alignment wrapText="1"/>
    </xf>
    <xf numFmtId="9" fontId="5" fillId="0" borderId="0" xfId="2" applyFont="1" applyBorder="1"/>
    <xf numFmtId="9" fontId="4" fillId="0" borderId="0" xfId="2" applyFont="1" applyBorder="1"/>
    <xf numFmtId="166" fontId="4" fillId="0" borderId="0" xfId="1" applyNumberFormat="1" applyFont="1" applyBorder="1"/>
    <xf numFmtId="0" fontId="15" fillId="0" borderId="1" xfId="0" applyFont="1" applyBorder="1" applyAlignment="1">
      <alignment wrapText="1"/>
    </xf>
    <xf numFmtId="0" fontId="15" fillId="0" borderId="1" xfId="0" applyFont="1" applyBorder="1"/>
    <xf numFmtId="0" fontId="10" fillId="0" borderId="1" xfId="0" applyFont="1" applyBorder="1" applyAlignment="1">
      <alignment wrapText="1"/>
    </xf>
    <xf numFmtId="0" fontId="10" fillId="0" borderId="1" xfId="0" applyFont="1" applyBorder="1"/>
    <xf numFmtId="0" fontId="4" fillId="0" borderId="2" xfId="0" applyFont="1" applyFill="1" applyBorder="1" applyAlignment="1">
      <alignment wrapText="1"/>
    </xf>
    <xf numFmtId="166" fontId="4" fillId="0" borderId="2" xfId="1" applyNumberFormat="1" applyFont="1" applyFill="1" applyBorder="1" applyAlignment="1"/>
    <xf numFmtId="0" fontId="4" fillId="0" borderId="2" xfId="0" applyFont="1" applyFill="1" applyBorder="1" applyAlignment="1"/>
    <xf numFmtId="0" fontId="4" fillId="3" borderId="1" xfId="0" applyFont="1" applyFill="1" applyBorder="1"/>
    <xf numFmtId="166" fontId="0" fillId="0" borderId="0" xfId="1" applyNumberFormat="1" applyFont="1"/>
    <xf numFmtId="0" fontId="9" fillId="0" borderId="1" xfId="0" applyFont="1" applyBorder="1" applyAlignment="1">
      <alignment horizontal="center" vertical="center"/>
    </xf>
    <xf numFmtId="0" fontId="0" fillId="0" borderId="1" xfId="0" applyBorder="1" applyAlignment="1">
      <alignment horizontal="center" vertical="center"/>
    </xf>
    <xf numFmtId="0" fontId="14" fillId="0" borderId="1" xfId="0" applyFont="1" applyBorder="1" applyAlignment="1">
      <alignment wrapText="1"/>
    </xf>
    <xf numFmtId="0" fontId="17" fillId="0" borderId="1" xfId="0" applyFont="1" applyBorder="1" applyAlignment="1">
      <alignment horizontal="center"/>
    </xf>
    <xf numFmtId="166" fontId="17" fillId="0" borderId="1" xfId="1" applyNumberFormat="1" applyFont="1" applyBorder="1"/>
    <xf numFmtId="0" fontId="8" fillId="6" borderId="1" xfId="0" applyFont="1" applyFill="1" applyBorder="1" applyAlignment="1">
      <alignment horizontal="center" vertical="center"/>
    </xf>
    <xf numFmtId="166" fontId="8" fillId="6" borderId="1" xfId="1" applyNumberFormat="1" applyFont="1" applyFill="1" applyBorder="1" applyAlignment="1">
      <alignment horizontal="center" vertical="center"/>
    </xf>
    <xf numFmtId="3" fontId="8" fillId="6" borderId="1" xfId="0" applyNumberFormat="1" applyFont="1" applyFill="1" applyBorder="1" applyAlignment="1">
      <alignment horizontal="center" vertical="center"/>
    </xf>
    <xf numFmtId="167" fontId="9" fillId="0" borderId="1" xfId="2" applyNumberFormat="1" applyFont="1" applyFill="1" applyBorder="1" applyAlignment="1">
      <alignment horizontal="center" vertical="center"/>
    </xf>
    <xf numFmtId="9" fontId="9" fillId="0" borderId="1" xfId="2"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20" fillId="0" borderId="1" xfId="0" applyFont="1" applyBorder="1"/>
    <xf numFmtId="166" fontId="20" fillId="0" borderId="1" xfId="1" applyNumberFormat="1" applyFont="1" applyBorder="1"/>
    <xf numFmtId="0" fontId="20" fillId="0" borderId="1" xfId="0" applyFont="1" applyBorder="1" applyAlignment="1">
      <alignment wrapText="1"/>
    </xf>
    <xf numFmtId="0" fontId="21" fillId="0" borderId="1" xfId="0" applyFont="1" applyBorder="1" applyAlignment="1">
      <alignment horizontal="justify" vertical="center" wrapText="1"/>
    </xf>
    <xf numFmtId="166" fontId="21" fillId="0" borderId="1" xfId="1" applyNumberFormat="1" applyFont="1" applyFill="1" applyBorder="1" applyAlignment="1">
      <alignment horizontal="center" vertical="center"/>
    </xf>
    <xf numFmtId="166" fontId="21" fillId="6" borderId="1" xfId="1" applyNumberFormat="1" applyFont="1" applyFill="1" applyBorder="1" applyAlignment="1">
      <alignment horizontal="center" vertical="center"/>
    </xf>
    <xf numFmtId="0" fontId="21" fillId="6" borderId="1" xfId="0" applyFont="1" applyFill="1" applyBorder="1" applyAlignment="1">
      <alignment horizontal="center" vertical="center"/>
    </xf>
    <xf numFmtId="166" fontId="21" fillId="0" borderId="1" xfId="1" applyNumberFormat="1" applyFont="1" applyBorder="1" applyAlignment="1">
      <alignment horizontal="center" vertical="center"/>
    </xf>
    <xf numFmtId="3" fontId="21" fillId="6" borderId="1" xfId="0" applyNumberFormat="1" applyFont="1" applyFill="1" applyBorder="1" applyAlignment="1">
      <alignment horizontal="center" vertical="center"/>
    </xf>
    <xf numFmtId="0" fontId="21" fillId="0" borderId="1" xfId="0" applyFont="1" applyFill="1" applyBorder="1" applyAlignment="1">
      <alignment vertical="center" wrapText="1"/>
    </xf>
    <xf numFmtId="0" fontId="0" fillId="0" borderId="1" xfId="0" applyFill="1" applyBorder="1"/>
    <xf numFmtId="0" fontId="23" fillId="0" borderId="1" xfId="0" applyFont="1" applyBorder="1" applyAlignment="1">
      <alignment vertical="center" wrapText="1"/>
    </xf>
    <xf numFmtId="0" fontId="22" fillId="5" borderId="1" xfId="0" applyFont="1" applyFill="1" applyBorder="1" applyAlignment="1">
      <alignment horizontal="center" vertical="center" wrapText="1"/>
    </xf>
    <xf numFmtId="0" fontId="23" fillId="0" borderId="1" xfId="0" applyFont="1" applyFill="1" applyBorder="1" applyAlignment="1">
      <alignment vertical="center" wrapText="1"/>
    </xf>
    <xf numFmtId="0" fontId="23" fillId="0" borderId="1" xfId="0" applyFont="1" applyFill="1" applyBorder="1" applyAlignment="1">
      <alignment horizontal="justify" vertical="center" wrapText="1"/>
    </xf>
    <xf numFmtId="0" fontId="0" fillId="0" borderId="0" xfId="0" applyAlignment="1">
      <alignment wrapText="1"/>
    </xf>
    <xf numFmtId="0" fontId="22" fillId="5" borderId="1" xfId="0" applyFont="1" applyFill="1" applyBorder="1" applyAlignment="1">
      <alignment vertical="center"/>
    </xf>
    <xf numFmtId="0" fontId="22" fillId="5" borderId="1" xfId="0" applyFont="1" applyFill="1" applyBorder="1" applyAlignment="1">
      <alignment horizontal="center" vertical="center"/>
    </xf>
    <xf numFmtId="164" fontId="22" fillId="5" borderId="1" xfId="1" applyFont="1" applyFill="1" applyBorder="1" applyAlignment="1">
      <alignment horizontal="center" vertical="center" wrapText="1"/>
    </xf>
    <xf numFmtId="0" fontId="23" fillId="0" borderId="0" xfId="0" applyFont="1"/>
    <xf numFmtId="0" fontId="24" fillId="0" borderId="0" xfId="0" applyFont="1" applyAlignment="1"/>
    <xf numFmtId="0" fontId="23" fillId="0" borderId="0" xfId="0" applyFont="1" applyAlignment="1"/>
    <xf numFmtId="0" fontId="23" fillId="0" borderId="0" xfId="0" applyFont="1" applyAlignment="1">
      <alignment wrapText="1"/>
    </xf>
    <xf numFmtId="0" fontId="23" fillId="0" borderId="0" xfId="0" applyFont="1" applyAlignment="1">
      <alignment horizontal="center" vertical="center"/>
    </xf>
    <xf numFmtId="164" fontId="23" fillId="0" borderId="0" xfId="1" applyFont="1" applyAlignment="1">
      <alignment horizontal="center" vertical="center"/>
    </xf>
    <xf numFmtId="0" fontId="23" fillId="0" borderId="1" xfId="0" applyFont="1" applyFill="1" applyBorder="1" applyAlignment="1">
      <alignment horizontal="justify" vertical="center"/>
    </xf>
    <xf numFmtId="0" fontId="23" fillId="0" borderId="2" xfId="0" applyFont="1" applyFill="1" applyBorder="1" applyAlignment="1">
      <alignment vertical="center" wrapText="1"/>
    </xf>
    <xf numFmtId="0" fontId="23" fillId="0" borderId="1" xfId="0" applyFont="1" applyBorder="1"/>
    <xf numFmtId="0" fontId="24" fillId="0" borderId="1" xfId="0" applyFont="1" applyBorder="1"/>
    <xf numFmtId="0" fontId="25" fillId="0" borderId="1" xfId="0" applyFont="1" applyFill="1" applyBorder="1" applyAlignment="1">
      <alignment horizontal="justify" vertical="center" wrapText="1"/>
    </xf>
    <xf numFmtId="0" fontId="23"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readingOrder="1"/>
    </xf>
    <xf numFmtId="0" fontId="23" fillId="0" borderId="1" xfId="0" applyFont="1" applyFill="1" applyBorder="1" applyAlignment="1">
      <alignment horizontal="center" vertical="center"/>
    </xf>
    <xf numFmtId="166" fontId="23" fillId="0" borderId="1" xfId="1" applyNumberFormat="1" applyFont="1" applyFill="1" applyBorder="1" applyAlignment="1">
      <alignment vertical="center"/>
    </xf>
    <xf numFmtId="0" fontId="23" fillId="0" borderId="1" xfId="0" applyNumberFormat="1" applyFont="1" applyFill="1" applyBorder="1" applyAlignment="1">
      <alignment horizontal="center" vertical="center"/>
    </xf>
    <xf numFmtId="166" fontId="23" fillId="0" borderId="1" xfId="1" applyNumberFormat="1" applyFont="1" applyFill="1" applyBorder="1" applyAlignment="1">
      <alignment horizontal="center" vertical="center"/>
    </xf>
    <xf numFmtId="0" fontId="23" fillId="0" borderId="1" xfId="0" applyFont="1" applyFill="1" applyBorder="1" applyAlignment="1">
      <alignment horizontal="center" vertical="center" wrapText="1" readingOrder="1"/>
    </xf>
    <xf numFmtId="0" fontId="23" fillId="0" borderId="1" xfId="0" applyFont="1" applyFill="1" applyBorder="1" applyAlignment="1">
      <alignment horizontal="center" wrapText="1"/>
    </xf>
    <xf numFmtId="0" fontId="23" fillId="0" borderId="1" xfId="1" applyNumberFormat="1" applyFont="1" applyFill="1" applyBorder="1" applyAlignment="1">
      <alignment horizontal="center" vertical="center"/>
    </xf>
    <xf numFmtId="0" fontId="15" fillId="0" borderId="1" xfId="0" applyFont="1" applyFill="1" applyBorder="1" applyAlignment="1">
      <alignment horizontal="center" vertical="center"/>
    </xf>
    <xf numFmtId="166" fontId="15" fillId="0" borderId="1" xfId="1" applyNumberFormat="1" applyFont="1" applyFill="1" applyBorder="1" applyAlignment="1">
      <alignment horizontal="center" vertical="center"/>
    </xf>
    <xf numFmtId="0" fontId="15" fillId="0" borderId="1" xfId="0" applyNumberFormat="1" applyFont="1" applyFill="1" applyBorder="1" applyAlignment="1">
      <alignment horizontal="center" vertical="center"/>
    </xf>
    <xf numFmtId="0" fontId="23" fillId="0" borderId="3" xfId="0" applyFont="1" applyFill="1" applyBorder="1" applyAlignment="1">
      <alignment vertical="center" wrapText="1"/>
    </xf>
    <xf numFmtId="0" fontId="23" fillId="0" borderId="0" xfId="0" applyFont="1" applyFill="1"/>
    <xf numFmtId="0" fontId="25" fillId="0" borderId="1" xfId="0" applyFont="1" applyFill="1" applyBorder="1" applyAlignment="1">
      <alignment horizontal="justify" vertical="center"/>
    </xf>
    <xf numFmtId="0" fontId="24" fillId="0" borderId="1" xfId="0" applyFont="1" applyBorder="1" applyAlignment="1">
      <alignment vertical="center" textRotation="90"/>
    </xf>
    <xf numFmtId="0" fontId="23" fillId="0" borderId="1" xfId="0" applyFont="1" applyBorder="1" applyAlignment="1">
      <alignment vertical="top" wrapText="1"/>
    </xf>
    <xf numFmtId="0" fontId="22" fillId="0" borderId="1" xfId="0" applyFont="1" applyFill="1" applyBorder="1"/>
    <xf numFmtId="0" fontId="26" fillId="0" borderId="1" xfId="0" applyFont="1" applyFill="1" applyBorder="1"/>
    <xf numFmtId="0" fontId="24" fillId="0" borderId="3" xfId="0" applyFont="1" applyFill="1" applyBorder="1" applyAlignment="1">
      <alignment horizontal="center" vertical="center" wrapText="1"/>
    </xf>
    <xf numFmtId="164" fontId="24" fillId="0" borderId="3" xfId="1" applyFont="1" applyBorder="1" applyAlignment="1">
      <alignment horizontal="center" vertical="center"/>
    </xf>
    <xf numFmtId="0" fontId="23" fillId="0" borderId="1" xfId="0" applyFont="1" applyFill="1" applyBorder="1" applyAlignment="1">
      <alignment vertical="center"/>
    </xf>
    <xf numFmtId="0" fontId="25" fillId="0" borderId="1" xfId="0" applyFont="1" applyBorder="1" applyAlignment="1">
      <alignment horizontal="justify" vertical="center" wrapText="1"/>
    </xf>
    <xf numFmtId="0" fontId="23" fillId="0" borderId="1" xfId="0" applyFont="1" applyBorder="1" applyAlignment="1">
      <alignment vertical="center"/>
    </xf>
    <xf numFmtId="164" fontId="22" fillId="5" borderId="1" xfId="1" applyFont="1" applyFill="1" applyBorder="1" applyAlignment="1">
      <alignment horizontal="center" vertical="center"/>
    </xf>
    <xf numFmtId="0" fontId="22" fillId="5" borderId="1" xfId="0" applyFont="1" applyFill="1" applyBorder="1" applyAlignment="1">
      <alignment horizontal="center" vertical="center" textRotation="90" wrapText="1"/>
    </xf>
    <xf numFmtId="0" fontId="4" fillId="0" borderId="7" xfId="0" applyFont="1" applyFill="1" applyBorder="1" applyAlignment="1">
      <alignment horizontal="center" vertical="center" wrapText="1"/>
    </xf>
    <xf numFmtId="0" fontId="3" fillId="0" borderId="7" xfId="0" applyFont="1" applyBorder="1" applyAlignment="1">
      <alignment horizontal="center" vertical="center"/>
    </xf>
    <xf numFmtId="0" fontId="4" fillId="0" borderId="1" xfId="0" applyFont="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5" fillId="0" borderId="7" xfId="0" applyFont="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18" fillId="0" borderId="1" xfId="0" applyFont="1" applyBorder="1" applyAlignment="1">
      <alignment horizontal="center" vertical="center" wrapText="1"/>
    </xf>
    <xf numFmtId="0" fontId="4" fillId="0" borderId="7"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6" xfId="0" applyFont="1" applyBorder="1" applyAlignment="1">
      <alignment horizontal="center" vertical="center" wrapText="1"/>
    </xf>
    <xf numFmtId="0" fontId="3" fillId="0" borderId="7" xfId="0" applyFont="1" applyFill="1" applyBorder="1" applyAlignment="1">
      <alignment horizontal="center" vertical="center"/>
    </xf>
    <xf numFmtId="0" fontId="5" fillId="0" borderId="0" xfId="0" applyFont="1" applyBorder="1" applyAlignment="1">
      <alignment horizontal="center" vertical="center" wrapText="1"/>
    </xf>
    <xf numFmtId="0" fontId="3" fillId="0" borderId="0" xfId="0" applyFont="1" applyBorder="1" applyAlignment="1">
      <alignment horizontal="center" vertical="center"/>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5" fillId="0" borderId="0" xfId="0" applyFont="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4" fillId="3"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19" fillId="0" borderId="1" xfId="0" applyFont="1" applyBorder="1" applyAlignment="1">
      <alignment horizontal="center" vertical="center" wrapText="1"/>
    </xf>
    <xf numFmtId="0" fontId="5" fillId="0" borderId="8" xfId="0" applyFont="1" applyFill="1" applyBorder="1" applyAlignment="1">
      <alignment horizontal="center" wrapText="1"/>
    </xf>
    <xf numFmtId="0" fontId="6" fillId="0" borderId="1" xfId="0" applyFont="1" applyFill="1" applyBorder="1" applyAlignment="1">
      <alignment horizontal="center" wrapText="1"/>
    </xf>
    <xf numFmtId="0" fontId="6" fillId="0" borderId="1" xfId="0" applyFont="1" applyBorder="1" applyAlignment="1">
      <alignment horizont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1" xfId="0" applyFont="1" applyBorder="1" applyAlignment="1">
      <alignment horizontal="center" vertical="center" wrapText="1"/>
    </xf>
    <xf numFmtId="0" fontId="9" fillId="0" borderId="1" xfId="0" applyFont="1" applyBorder="1" applyAlignment="1">
      <alignment horizontal="center" vertical="center"/>
    </xf>
    <xf numFmtId="0" fontId="6" fillId="0" borderId="1" xfId="0" applyFont="1" applyBorder="1" applyAlignment="1">
      <alignment horizontal="center" vertical="center"/>
    </xf>
    <xf numFmtId="0" fontId="0" fillId="0" borderId="1" xfId="0" applyBorder="1" applyAlignment="1">
      <alignment horizontal="center" vertical="center"/>
    </xf>
    <xf numFmtId="0" fontId="6" fillId="0" borderId="1" xfId="0" applyFont="1" applyFill="1" applyBorder="1" applyAlignment="1">
      <alignment horizontal="center" vertical="center" wrapText="1"/>
    </xf>
    <xf numFmtId="0" fontId="0" fillId="0" borderId="2" xfId="0" applyBorder="1" applyAlignment="1">
      <alignment horizontal="center" vertical="center"/>
    </xf>
    <xf numFmtId="0" fontId="0" fillId="0" borderId="9" xfId="0" applyBorder="1" applyAlignment="1">
      <alignment horizontal="center" vertical="center"/>
    </xf>
    <xf numFmtId="0" fontId="0" fillId="0" borderId="3" xfId="0" applyBorder="1" applyAlignment="1">
      <alignment horizontal="center" vertical="center"/>
    </xf>
    <xf numFmtId="0" fontId="25" fillId="0" borderId="1" xfId="0" applyFont="1" applyFill="1" applyBorder="1" applyAlignment="1">
      <alignment horizontal="center" vertical="center" wrapText="1"/>
    </xf>
    <xf numFmtId="0" fontId="22" fillId="5" borderId="1" xfId="0" applyFont="1" applyFill="1" applyBorder="1" applyAlignment="1">
      <alignment horizontal="center" vertical="center"/>
    </xf>
    <xf numFmtId="0" fontId="22" fillId="5" borderId="1" xfId="0" applyFont="1" applyFill="1" applyBorder="1" applyAlignment="1">
      <alignment horizontal="center" vertical="center" wrapText="1"/>
    </xf>
    <xf numFmtId="0" fontId="23" fillId="0" borderId="1" xfId="0" applyFont="1" applyFill="1" applyBorder="1" applyAlignment="1">
      <alignment horizontal="justify" vertical="center" wrapText="1"/>
    </xf>
    <xf numFmtId="0" fontId="23" fillId="0" borderId="1" xfId="0" applyFont="1" applyBorder="1" applyAlignment="1">
      <alignment horizontal="justify" vertical="center" wrapText="1"/>
    </xf>
    <xf numFmtId="0" fontId="22" fillId="5" borderId="1" xfId="0" applyFont="1" applyFill="1" applyBorder="1" applyAlignment="1">
      <alignment horizontal="center" vertical="center" textRotation="90"/>
    </xf>
    <xf numFmtId="0" fontId="25" fillId="0" borderId="2" xfId="0" applyFont="1" applyBorder="1" applyAlignment="1">
      <alignment horizontal="justify" vertical="center" wrapText="1"/>
    </xf>
    <xf numFmtId="0" fontId="25" fillId="0" borderId="9" xfId="0" applyFont="1" applyBorder="1" applyAlignment="1">
      <alignment horizontal="justify" vertical="center" wrapText="1"/>
    </xf>
    <xf numFmtId="0" fontId="25" fillId="0" borderId="3" xfId="0" applyFont="1" applyBorder="1" applyAlignment="1">
      <alignment horizontal="justify" vertical="center" wrapText="1"/>
    </xf>
    <xf numFmtId="0" fontId="25" fillId="0" borderId="1" xfId="0" applyFont="1" applyFill="1" applyBorder="1" applyAlignment="1">
      <alignment horizontal="justify" vertical="center" wrapText="1"/>
    </xf>
    <xf numFmtId="0" fontId="25" fillId="0" borderId="2" xfId="0" applyFont="1" applyFill="1" applyBorder="1" applyAlignment="1">
      <alignment horizontal="center" vertical="center" wrapText="1"/>
    </xf>
    <xf numFmtId="0" fontId="25" fillId="0" borderId="9" xfId="0" applyFont="1" applyFill="1" applyBorder="1" applyAlignment="1">
      <alignment horizontal="center" vertical="center" wrapText="1"/>
    </xf>
    <xf numFmtId="0" fontId="22" fillId="5" borderId="1" xfId="0" applyFont="1" applyFill="1" applyBorder="1" applyAlignment="1">
      <alignment horizontal="center" vertical="center" textRotation="90" wrapText="1"/>
    </xf>
    <xf numFmtId="0" fontId="23" fillId="0" borderId="1" xfId="0" applyFont="1" applyFill="1" applyBorder="1" applyAlignment="1">
      <alignment horizontal="center" vertical="center" wrapText="1" readingOrder="1"/>
    </xf>
    <xf numFmtId="0" fontId="23" fillId="0" borderId="1" xfId="0" applyFont="1" applyFill="1" applyBorder="1" applyAlignment="1">
      <alignment horizontal="center" vertical="center"/>
    </xf>
    <xf numFmtId="0" fontId="23" fillId="0" borderId="1" xfId="0" applyFont="1" applyFill="1" applyBorder="1" applyAlignment="1">
      <alignment horizontal="center" vertical="center" wrapText="1"/>
    </xf>
    <xf numFmtId="0" fontId="25" fillId="0" borderId="1" xfId="0" applyFont="1" applyFill="1" applyBorder="1" applyAlignment="1">
      <alignment horizontal="center" vertical="center" wrapText="1" readingOrder="1"/>
    </xf>
    <xf numFmtId="0" fontId="23" fillId="0" borderId="1" xfId="0" applyNumberFormat="1" applyFont="1" applyFill="1" applyBorder="1" applyAlignment="1">
      <alignment horizontal="center" vertical="center"/>
    </xf>
    <xf numFmtId="0" fontId="25" fillId="0" borderId="1" xfId="0" applyFont="1" applyFill="1" applyBorder="1" applyAlignment="1">
      <alignment horizontal="center" vertical="center"/>
    </xf>
    <xf numFmtId="10" fontId="25" fillId="0" borderId="1" xfId="0" applyNumberFormat="1" applyFont="1" applyFill="1" applyBorder="1" applyAlignment="1">
      <alignment horizontal="center" vertical="center" wrapText="1"/>
    </xf>
    <xf numFmtId="166" fontId="23" fillId="0" borderId="1" xfId="1"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166" fontId="23" fillId="0" borderId="1" xfId="1" applyNumberFormat="1" applyFont="1" applyFill="1" applyBorder="1" applyAlignment="1">
      <alignment horizontal="center" vertical="center"/>
    </xf>
    <xf numFmtId="0" fontId="15" fillId="0" borderId="1" xfId="0" applyFont="1" applyFill="1" applyBorder="1" applyAlignment="1">
      <alignment horizontal="center" vertical="center"/>
    </xf>
    <xf numFmtId="166" fontId="15" fillId="0" borderId="1" xfId="1" applyNumberFormat="1" applyFont="1" applyFill="1" applyBorder="1" applyAlignment="1">
      <alignment horizontal="center" vertical="center"/>
    </xf>
    <xf numFmtId="0" fontId="23" fillId="0" borderId="2" xfId="0" applyFont="1" applyFill="1" applyBorder="1" applyAlignment="1">
      <alignment horizontal="justify" vertical="center" wrapText="1"/>
    </xf>
    <xf numFmtId="0" fontId="23" fillId="0" borderId="9" xfId="0" applyFont="1" applyFill="1" applyBorder="1" applyAlignment="1">
      <alignment horizontal="justify" vertical="center" wrapText="1"/>
    </xf>
    <xf numFmtId="0" fontId="23" fillId="0" borderId="3" xfId="0" applyFont="1" applyFill="1" applyBorder="1" applyAlignment="1">
      <alignment horizontal="justify" vertical="center" wrapText="1"/>
    </xf>
    <xf numFmtId="0" fontId="25" fillId="0" borderId="2" xfId="0" applyFont="1" applyFill="1" applyBorder="1" applyAlignment="1">
      <alignment horizontal="justify" vertical="center" wrapText="1"/>
    </xf>
    <xf numFmtId="0" fontId="25" fillId="0" borderId="9" xfId="0" applyFont="1" applyFill="1" applyBorder="1" applyAlignment="1">
      <alignment horizontal="justify" vertical="center" wrapText="1"/>
    </xf>
    <xf numFmtId="0" fontId="25" fillId="0" borderId="3" xfId="0" applyFont="1" applyFill="1" applyBorder="1" applyAlignment="1">
      <alignment horizontal="justify" vertical="center" wrapText="1"/>
    </xf>
    <xf numFmtId="0" fontId="23" fillId="0" borderId="1" xfId="0" applyFont="1" applyFill="1" applyBorder="1" applyAlignment="1">
      <alignment vertical="center" wrapText="1"/>
    </xf>
    <xf numFmtId="0" fontId="22" fillId="5" borderId="2" xfId="0" applyFont="1" applyFill="1" applyBorder="1" applyAlignment="1">
      <alignment horizontal="center" vertical="center" textRotation="90"/>
    </xf>
    <xf numFmtId="0" fontId="22" fillId="5" borderId="9" xfId="0" applyFont="1" applyFill="1" applyBorder="1" applyAlignment="1">
      <alignment horizontal="center" vertical="center" textRotation="90"/>
    </xf>
    <xf numFmtId="0" fontId="22" fillId="5" borderId="3" xfId="0" applyFont="1" applyFill="1" applyBorder="1" applyAlignment="1">
      <alignment horizontal="center" vertical="center" textRotation="90"/>
    </xf>
    <xf numFmtId="0" fontId="23" fillId="0" borderId="1" xfId="1" applyNumberFormat="1" applyFont="1" applyFill="1" applyBorder="1" applyAlignment="1">
      <alignment horizontal="center" vertical="center"/>
    </xf>
    <xf numFmtId="0" fontId="15" fillId="0" borderId="1" xfId="0" applyFont="1" applyFill="1" applyBorder="1" applyAlignment="1">
      <alignment horizontal="center" vertical="center" wrapText="1" readingOrder="1"/>
    </xf>
    <xf numFmtId="0" fontId="24" fillId="0" borderId="1" xfId="0" applyFont="1" applyBorder="1" applyAlignment="1">
      <alignment horizontal="center" vertical="center" wrapText="1"/>
    </xf>
    <xf numFmtId="0" fontId="25" fillId="0" borderId="1" xfId="0" applyFont="1" applyFill="1" applyBorder="1" applyAlignment="1">
      <alignment horizontal="justify" vertical="center"/>
    </xf>
    <xf numFmtId="0" fontId="15" fillId="0" borderId="1" xfId="0" applyNumberFormat="1" applyFont="1" applyFill="1" applyBorder="1" applyAlignment="1">
      <alignment horizontal="center" vertical="center"/>
    </xf>
    <xf numFmtId="9" fontId="25" fillId="0" borderId="1" xfId="0" applyNumberFormat="1" applyFont="1" applyFill="1" applyBorder="1" applyAlignment="1">
      <alignment horizontal="center" vertical="center" wrapText="1"/>
    </xf>
  </cellXfs>
  <cellStyles count="4">
    <cellStyle name="Millares" xfId="3" builtinId="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7</xdr:col>
      <xdr:colOff>219076</xdr:colOff>
      <xdr:row>32</xdr:row>
      <xdr:rowOff>133351</xdr:rowOff>
    </xdr:from>
    <xdr:to>
      <xdr:col>8</xdr:col>
      <xdr:colOff>696686</xdr:colOff>
      <xdr:row>38</xdr:row>
      <xdr:rowOff>0</xdr:rowOff>
    </xdr:to>
    <xdr:sp macro="" textlink="">
      <xdr:nvSpPr>
        <xdr:cNvPr id="2" name="1 Flecha derecha"/>
        <xdr:cNvSpPr/>
      </xdr:nvSpPr>
      <xdr:spPr>
        <a:xfrm>
          <a:off x="15887701" y="32451676"/>
          <a:ext cx="1239610" cy="65913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500"/>
  <sheetViews>
    <sheetView topLeftCell="A483" zoomScale="80" zoomScaleNormal="80" workbookViewId="0">
      <selection activeCell="C409" sqref="C409"/>
    </sheetView>
  </sheetViews>
  <sheetFormatPr baseColWidth="10" defaultColWidth="11.42578125" defaultRowHeight="11.25" x14ac:dyDescent="0.2"/>
  <cols>
    <col min="1" max="1" width="8.85546875" style="6" customWidth="1"/>
    <col min="2" max="2" width="53.28515625" style="6" customWidth="1"/>
    <col min="3" max="3" width="21" style="6" customWidth="1"/>
    <col min="4" max="4" width="14.85546875" style="6" bestFit="1" customWidth="1"/>
    <col min="5" max="5" width="15.85546875" style="6" bestFit="1" customWidth="1"/>
    <col min="6" max="6" width="14.5703125" style="6" bestFit="1" customWidth="1"/>
    <col min="7" max="7" width="11.42578125" style="6"/>
    <col min="8" max="8" width="18.7109375" style="6" bestFit="1" customWidth="1"/>
    <col min="9" max="9" width="14.28515625" style="6" bestFit="1" customWidth="1"/>
    <col min="10" max="10" width="14.85546875" style="6" bestFit="1" customWidth="1"/>
    <col min="11" max="11" width="13.7109375" style="6" bestFit="1" customWidth="1"/>
    <col min="12" max="12" width="14.85546875" style="6" bestFit="1" customWidth="1"/>
    <col min="13" max="13" width="33.140625" style="6" customWidth="1"/>
    <col min="14" max="14" width="11.42578125" style="6"/>
    <col min="15" max="15" width="19.140625" style="6" bestFit="1" customWidth="1"/>
    <col min="16" max="16" width="14.140625" style="6" bestFit="1" customWidth="1"/>
    <col min="17" max="18" width="11.42578125" style="6"/>
    <col min="19" max="19" width="14.140625" style="6" bestFit="1" customWidth="1"/>
    <col min="20" max="16384" width="11.42578125" style="6"/>
  </cols>
  <sheetData>
    <row r="4" spans="1:13" x14ac:dyDescent="0.2">
      <c r="H4" s="247" t="s">
        <v>380</v>
      </c>
      <c r="I4" s="247"/>
      <c r="J4" s="247"/>
      <c r="K4" s="247"/>
      <c r="L4" s="247"/>
      <c r="M4" s="247"/>
    </row>
    <row r="5" spans="1:13" x14ac:dyDescent="0.2">
      <c r="B5" s="247" t="s">
        <v>313</v>
      </c>
      <c r="C5" s="247"/>
      <c r="D5" s="247"/>
      <c r="E5" s="247"/>
      <c r="F5" s="247"/>
      <c r="H5" s="63" t="s">
        <v>5</v>
      </c>
      <c r="I5" s="62" t="s">
        <v>10</v>
      </c>
      <c r="J5" s="62" t="s">
        <v>20</v>
      </c>
      <c r="K5" s="62" t="s">
        <v>21</v>
      </c>
      <c r="L5" s="14" t="s">
        <v>17</v>
      </c>
      <c r="M5" s="15" t="s">
        <v>19</v>
      </c>
    </row>
    <row r="6" spans="1:13" x14ac:dyDescent="0.2">
      <c r="B6" s="248" t="s">
        <v>182</v>
      </c>
      <c r="C6" s="250" t="s">
        <v>0</v>
      </c>
      <c r="D6" s="251"/>
      <c r="E6" s="252"/>
      <c r="F6" s="248" t="s">
        <v>4</v>
      </c>
      <c r="H6" s="3" t="s">
        <v>6</v>
      </c>
      <c r="I6" s="4">
        <f>C9</f>
        <v>0</v>
      </c>
      <c r="J6" s="3"/>
      <c r="K6" s="4">
        <f>E9</f>
        <v>192000000</v>
      </c>
      <c r="L6" s="4">
        <f>SUM(I6:K6)</f>
        <v>192000000</v>
      </c>
      <c r="M6" s="5">
        <f>(L6/$L$11)</f>
        <v>1</v>
      </c>
    </row>
    <row r="7" spans="1:13" x14ac:dyDescent="0.2">
      <c r="B7" s="249"/>
      <c r="C7" s="16" t="s">
        <v>1</v>
      </c>
      <c r="D7" s="16" t="s">
        <v>2</v>
      </c>
      <c r="E7" s="16" t="s">
        <v>3</v>
      </c>
      <c r="F7" s="249"/>
      <c r="H7" s="3" t="s">
        <v>7</v>
      </c>
      <c r="I7" s="3"/>
      <c r="J7" s="3"/>
      <c r="K7" s="3"/>
      <c r="L7" s="3"/>
      <c r="M7" s="5">
        <f t="shared" ref="M7:M11" si="0">(L7/$L$11)</f>
        <v>0</v>
      </c>
    </row>
    <row r="8" spans="1:13" ht="22.5" x14ac:dyDescent="0.2">
      <c r="B8" s="134" t="s">
        <v>183</v>
      </c>
      <c r="D8" s="3"/>
      <c r="E8" s="2">
        <v>192000000</v>
      </c>
      <c r="F8" s="4">
        <f>SUM(D8:E8)</f>
        <v>192000000</v>
      </c>
      <c r="H8" s="3" t="s">
        <v>8</v>
      </c>
      <c r="I8" s="3"/>
      <c r="J8" s="3"/>
      <c r="K8" s="3"/>
      <c r="L8" s="3"/>
      <c r="M8" s="5">
        <f t="shared" si="0"/>
        <v>0</v>
      </c>
    </row>
    <row r="9" spans="1:13" x14ac:dyDescent="0.2">
      <c r="B9" s="3" t="s">
        <v>17</v>
      </c>
      <c r="C9" s="2">
        <f>SUM(C8)</f>
        <v>0</v>
      </c>
      <c r="D9" s="2">
        <f t="shared" ref="D9:F9" si="1">SUM(D8)</f>
        <v>0</v>
      </c>
      <c r="E9" s="2">
        <f t="shared" si="1"/>
        <v>192000000</v>
      </c>
      <c r="F9" s="2">
        <f t="shared" si="1"/>
        <v>192000000</v>
      </c>
      <c r="H9" s="3" t="s">
        <v>9</v>
      </c>
      <c r="I9" s="3"/>
      <c r="J9" s="3"/>
      <c r="K9" s="3"/>
      <c r="L9" s="3"/>
      <c r="M9" s="5">
        <f t="shared" si="0"/>
        <v>0</v>
      </c>
    </row>
    <row r="10" spans="1:13" x14ac:dyDescent="0.2">
      <c r="B10" s="7"/>
      <c r="C10" s="11"/>
      <c r="D10" s="11"/>
      <c r="E10" s="11"/>
      <c r="F10" s="19"/>
      <c r="H10" s="3" t="s">
        <v>30</v>
      </c>
      <c r="I10" s="3"/>
      <c r="J10" s="3"/>
      <c r="K10" s="3"/>
      <c r="L10" s="3"/>
      <c r="M10" s="5">
        <f t="shared" si="0"/>
        <v>0</v>
      </c>
    </row>
    <row r="11" spans="1:13" x14ac:dyDescent="0.2">
      <c r="B11" s="7"/>
      <c r="C11" s="7"/>
      <c r="D11" s="7"/>
      <c r="E11" s="7"/>
      <c r="F11" s="7"/>
      <c r="H11" s="3" t="s">
        <v>17</v>
      </c>
      <c r="I11" s="4">
        <f>SUM(I6:I9)</f>
        <v>0</v>
      </c>
      <c r="J11" s="4"/>
      <c r="K11" s="4"/>
      <c r="L11" s="4">
        <f>SUM(L6:L10)</f>
        <v>192000000</v>
      </c>
      <c r="M11" s="5">
        <f t="shared" si="0"/>
        <v>1</v>
      </c>
    </row>
    <row r="12" spans="1:13" x14ac:dyDescent="0.2">
      <c r="B12" s="7"/>
      <c r="C12" s="11"/>
      <c r="D12" s="11"/>
      <c r="E12" s="11"/>
      <c r="F12" s="19"/>
      <c r="H12" s="7"/>
      <c r="I12" s="19"/>
      <c r="J12" s="19"/>
      <c r="K12" s="19"/>
      <c r="L12" s="19"/>
      <c r="M12" s="42"/>
    </row>
    <row r="13" spans="1:13" ht="22.5" customHeight="1" x14ac:dyDescent="0.2">
      <c r="A13" s="234">
        <v>1</v>
      </c>
      <c r="B13" s="235" t="s">
        <v>414</v>
      </c>
      <c r="C13" s="235"/>
      <c r="D13" s="235"/>
      <c r="E13" s="235"/>
      <c r="F13" s="235"/>
      <c r="G13" s="126"/>
      <c r="H13" s="235" t="s">
        <v>312</v>
      </c>
      <c r="I13" s="235"/>
      <c r="J13" s="235"/>
      <c r="K13" s="235"/>
      <c r="L13" s="235"/>
      <c r="M13" s="235"/>
    </row>
    <row r="14" spans="1:13" x14ac:dyDescent="0.2">
      <c r="A14" s="234"/>
      <c r="B14" s="236" t="s">
        <v>18</v>
      </c>
      <c r="C14" s="238" t="s">
        <v>0</v>
      </c>
      <c r="D14" s="239"/>
      <c r="E14" s="240"/>
      <c r="F14" s="236" t="s">
        <v>4</v>
      </c>
      <c r="G14" s="126"/>
      <c r="H14" s="127" t="s">
        <v>5</v>
      </c>
      <c r="I14" s="128" t="s">
        <v>10</v>
      </c>
      <c r="J14" s="128" t="s">
        <v>20</v>
      </c>
      <c r="K14" s="128" t="s">
        <v>21</v>
      </c>
      <c r="L14" s="129" t="s">
        <v>17</v>
      </c>
      <c r="M14" s="130" t="s">
        <v>19</v>
      </c>
    </row>
    <row r="15" spans="1:13" ht="12.75" customHeight="1" x14ac:dyDescent="0.2">
      <c r="A15" s="234"/>
      <c r="B15" s="237"/>
      <c r="C15" s="133" t="s">
        <v>1</v>
      </c>
      <c r="D15" s="133" t="s">
        <v>2</v>
      </c>
      <c r="E15" s="133" t="s">
        <v>3</v>
      </c>
      <c r="F15" s="237"/>
      <c r="G15" s="126"/>
      <c r="H15" s="131" t="s">
        <v>6</v>
      </c>
      <c r="I15" s="23">
        <f>C21</f>
        <v>300000000</v>
      </c>
      <c r="J15" s="131"/>
      <c r="K15" s="131"/>
      <c r="L15" s="23">
        <f>SUM(I15:K15)</f>
        <v>300000000</v>
      </c>
      <c r="M15" s="132">
        <f>(I15/$L$20)</f>
        <v>1</v>
      </c>
    </row>
    <row r="16" spans="1:13" ht="12" x14ac:dyDescent="0.2">
      <c r="A16" s="234"/>
      <c r="B16" s="145" t="s">
        <v>12</v>
      </c>
      <c r="C16" s="22">
        <v>30000000</v>
      </c>
      <c r="D16" s="131"/>
      <c r="E16" s="131"/>
      <c r="F16" s="23">
        <f>SUM(C16:E16)</f>
        <v>30000000</v>
      </c>
      <c r="G16" s="126"/>
      <c r="H16" s="131" t="s">
        <v>7</v>
      </c>
      <c r="I16" s="131"/>
      <c r="J16" s="131"/>
      <c r="K16" s="131"/>
      <c r="L16" s="131"/>
      <c r="M16" s="132">
        <f t="shared" ref="M16:M19" si="2">(I16/$L$20)</f>
        <v>0</v>
      </c>
    </row>
    <row r="17" spans="1:13" ht="12" x14ac:dyDescent="0.2">
      <c r="A17" s="234"/>
      <c r="B17" s="145" t="s">
        <v>337</v>
      </c>
      <c r="C17" s="22">
        <v>60000000</v>
      </c>
      <c r="D17" s="131"/>
      <c r="E17" s="131"/>
      <c r="F17" s="23">
        <f t="shared" ref="F17:F20" si="3">SUM(C17:E17)</f>
        <v>60000000</v>
      </c>
      <c r="G17" s="126"/>
      <c r="H17" s="131" t="s">
        <v>8</v>
      </c>
      <c r="I17" s="131"/>
      <c r="J17" s="131"/>
      <c r="K17" s="131"/>
      <c r="L17" s="131"/>
      <c r="M17" s="132">
        <f t="shared" si="2"/>
        <v>0</v>
      </c>
    </row>
    <row r="18" spans="1:13" ht="36" x14ac:dyDescent="0.2">
      <c r="A18" s="234"/>
      <c r="B18" s="167" t="s">
        <v>338</v>
      </c>
      <c r="C18" s="22">
        <v>30000000</v>
      </c>
      <c r="D18" s="131"/>
      <c r="E18" s="131"/>
      <c r="F18" s="23">
        <f t="shared" si="3"/>
        <v>30000000</v>
      </c>
      <c r="G18" s="126"/>
      <c r="H18" s="131" t="s">
        <v>9</v>
      </c>
      <c r="I18" s="131"/>
      <c r="J18" s="131"/>
      <c r="K18" s="131"/>
      <c r="L18" s="131"/>
      <c r="M18" s="132">
        <f t="shared" si="2"/>
        <v>0</v>
      </c>
    </row>
    <row r="19" spans="1:13" x14ac:dyDescent="0.2">
      <c r="A19" s="234"/>
      <c r="B19" s="131" t="s">
        <v>339</v>
      </c>
      <c r="C19" s="22">
        <v>150000000</v>
      </c>
      <c r="D19" s="131"/>
      <c r="E19" s="131"/>
      <c r="F19" s="23">
        <f t="shared" si="3"/>
        <v>150000000</v>
      </c>
      <c r="G19" s="126"/>
      <c r="H19" s="131" t="s">
        <v>30</v>
      </c>
      <c r="I19" s="131"/>
      <c r="J19" s="131"/>
      <c r="K19" s="131"/>
      <c r="L19" s="131"/>
      <c r="M19" s="132">
        <f t="shared" si="2"/>
        <v>0</v>
      </c>
    </row>
    <row r="20" spans="1:13" x14ac:dyDescent="0.2">
      <c r="A20" s="234"/>
      <c r="B20" s="131" t="s">
        <v>16</v>
      </c>
      <c r="C20" s="22">
        <v>30000000</v>
      </c>
      <c r="D20" s="131"/>
      <c r="E20" s="131"/>
      <c r="F20" s="23">
        <f t="shared" si="3"/>
        <v>30000000</v>
      </c>
      <c r="G20" s="126"/>
      <c r="H20" s="131" t="s">
        <v>17</v>
      </c>
      <c r="I20" s="23">
        <f>SUM(I15:I18)</f>
        <v>300000000</v>
      </c>
      <c r="J20" s="23"/>
      <c r="K20" s="23"/>
      <c r="L20" s="23">
        <f>SUM(L15:L18)</f>
        <v>300000000</v>
      </c>
      <c r="M20" s="132">
        <f>(I20/$L$20)</f>
        <v>1</v>
      </c>
    </row>
    <row r="21" spans="1:13" x14ac:dyDescent="0.2">
      <c r="A21" s="234"/>
      <c r="B21" s="131" t="s">
        <v>17</v>
      </c>
      <c r="C21" s="23">
        <f>SUM(C16:C20)</f>
        <v>300000000</v>
      </c>
      <c r="D21" s="131"/>
      <c r="E21" s="131"/>
      <c r="F21" s="23">
        <f>SUM(C21:E21)</f>
        <v>300000000</v>
      </c>
      <c r="G21" s="126"/>
      <c r="H21" s="126"/>
      <c r="I21" s="126"/>
      <c r="J21" s="126"/>
      <c r="K21" s="126"/>
      <c r="L21" s="126"/>
      <c r="M21" s="126"/>
    </row>
    <row r="22" spans="1:13" x14ac:dyDescent="0.2">
      <c r="B22" s="7"/>
      <c r="C22" s="11"/>
      <c r="D22" s="11"/>
      <c r="E22" s="11"/>
      <c r="F22" s="19"/>
      <c r="H22" s="7"/>
      <c r="I22" s="19"/>
      <c r="J22" s="19"/>
      <c r="K22" s="19"/>
      <c r="L22" s="19"/>
      <c r="M22" s="42"/>
    </row>
    <row r="23" spans="1:13" x14ac:dyDescent="0.2">
      <c r="A23" s="28"/>
      <c r="B23" s="7"/>
      <c r="C23" s="19"/>
      <c r="D23" s="7"/>
      <c r="E23" s="7"/>
      <c r="F23" s="19"/>
    </row>
    <row r="24" spans="1:13" x14ac:dyDescent="0.2">
      <c r="A24" s="28"/>
      <c r="B24" s="247" t="s">
        <v>314</v>
      </c>
      <c r="C24" s="247"/>
      <c r="D24" s="247"/>
      <c r="E24" s="247"/>
      <c r="F24" s="247"/>
      <c r="H24" s="247" t="s">
        <v>314</v>
      </c>
      <c r="I24" s="247"/>
      <c r="J24" s="247"/>
      <c r="K24" s="247"/>
      <c r="L24" s="247"/>
      <c r="M24" s="247"/>
    </row>
    <row r="25" spans="1:13" x14ac:dyDescent="0.2">
      <c r="A25" s="28"/>
      <c r="B25" s="242" t="s">
        <v>182</v>
      </c>
      <c r="C25" s="243" t="s">
        <v>0</v>
      </c>
      <c r="D25" s="243"/>
      <c r="E25" s="243"/>
      <c r="F25" s="242" t="s">
        <v>4</v>
      </c>
      <c r="H25" s="65" t="s">
        <v>5</v>
      </c>
      <c r="I25" s="64" t="s">
        <v>10</v>
      </c>
      <c r="J25" s="64" t="s">
        <v>20</v>
      </c>
      <c r="K25" s="64" t="s">
        <v>21</v>
      </c>
      <c r="L25" s="14" t="s">
        <v>17</v>
      </c>
      <c r="M25" s="15" t="s">
        <v>19</v>
      </c>
    </row>
    <row r="26" spans="1:13" x14ac:dyDescent="0.2">
      <c r="A26" s="28"/>
      <c r="B26" s="242"/>
      <c r="C26" s="16" t="s">
        <v>1</v>
      </c>
      <c r="D26" s="16" t="s">
        <v>2</v>
      </c>
      <c r="E26" s="16" t="s">
        <v>3</v>
      </c>
      <c r="F26" s="242"/>
      <c r="H26" s="3" t="s">
        <v>6</v>
      </c>
      <c r="J26" s="3"/>
      <c r="K26" s="4">
        <f>E30</f>
        <v>696000000</v>
      </c>
      <c r="L26" s="4">
        <f>SUM(J26:K26)</f>
        <v>696000000</v>
      </c>
      <c r="M26" s="5">
        <f>(K26/$L$31)</f>
        <v>1</v>
      </c>
    </row>
    <row r="27" spans="1:13" x14ac:dyDescent="0.2">
      <c r="A27" s="28"/>
      <c r="B27" s="1" t="s">
        <v>190</v>
      </c>
      <c r="C27" s="3"/>
      <c r="D27" s="3"/>
      <c r="E27" s="2">
        <v>288000000</v>
      </c>
      <c r="F27" s="4">
        <f>SUM(D27:E27)</f>
        <v>288000000</v>
      </c>
      <c r="H27" s="3" t="s">
        <v>7</v>
      </c>
      <c r="I27" s="3"/>
      <c r="J27" s="3"/>
      <c r="K27" s="3"/>
      <c r="L27" s="3"/>
      <c r="M27" s="5">
        <f t="shared" ref="M27:M31" si="4">(K27/$L$31)</f>
        <v>0</v>
      </c>
    </row>
    <row r="28" spans="1:13" ht="22.5" customHeight="1" x14ac:dyDescent="0.2">
      <c r="A28" s="28"/>
      <c r="B28" s="9" t="s">
        <v>191</v>
      </c>
      <c r="C28" s="3"/>
      <c r="D28" s="3"/>
      <c r="E28" s="2">
        <v>288000000</v>
      </c>
      <c r="F28" s="4">
        <f>SUM(D28:E28)</f>
        <v>288000000</v>
      </c>
      <c r="H28" s="3" t="s">
        <v>8</v>
      </c>
      <c r="I28" s="3"/>
      <c r="J28" s="3"/>
      <c r="K28" s="3"/>
      <c r="L28" s="3"/>
      <c r="M28" s="5">
        <f t="shared" si="4"/>
        <v>0</v>
      </c>
    </row>
    <row r="29" spans="1:13" x14ac:dyDescent="0.2">
      <c r="A29" s="28"/>
      <c r="B29" s="3" t="s">
        <v>192</v>
      </c>
      <c r="C29" s="3"/>
      <c r="D29" s="2"/>
      <c r="E29" s="2">
        <v>120000000</v>
      </c>
      <c r="F29" s="4">
        <f>SUM(D29:E29)</f>
        <v>120000000</v>
      </c>
      <c r="H29" s="3" t="s">
        <v>9</v>
      </c>
      <c r="I29" s="3"/>
      <c r="J29" s="3"/>
      <c r="K29" s="3"/>
      <c r="L29" s="3"/>
      <c r="M29" s="5">
        <f t="shared" si="4"/>
        <v>0</v>
      </c>
    </row>
    <row r="30" spans="1:13" x14ac:dyDescent="0.2">
      <c r="A30" s="28"/>
      <c r="B30" s="3" t="s">
        <v>17</v>
      </c>
      <c r="C30" s="3"/>
      <c r="D30" s="3"/>
      <c r="E30" s="2">
        <f t="shared" ref="E30:F30" si="5">SUM(E27:E29)</f>
        <v>696000000</v>
      </c>
      <c r="F30" s="2">
        <f t="shared" si="5"/>
        <v>696000000</v>
      </c>
      <c r="H30" s="3" t="s">
        <v>30</v>
      </c>
      <c r="I30" s="3"/>
      <c r="J30" s="3"/>
      <c r="K30" s="3"/>
      <c r="L30" s="3"/>
      <c r="M30" s="5">
        <f t="shared" si="4"/>
        <v>0</v>
      </c>
    </row>
    <row r="31" spans="1:13" x14ac:dyDescent="0.2">
      <c r="A31" s="28"/>
      <c r="B31" s="39"/>
      <c r="C31" s="19"/>
      <c r="D31" s="7"/>
      <c r="E31" s="7"/>
      <c r="F31" s="19"/>
      <c r="H31" s="3" t="s">
        <v>17</v>
      </c>
      <c r="I31" s="4">
        <f>SUM(I26:I30)</f>
        <v>0</v>
      </c>
      <c r="J31" s="4">
        <f t="shared" ref="J31:L31" si="6">SUM(J26:J30)</f>
        <v>0</v>
      </c>
      <c r="K31" s="4">
        <f>SUM(K26:K30)</f>
        <v>696000000</v>
      </c>
      <c r="L31" s="4">
        <f t="shared" si="6"/>
        <v>696000000</v>
      </c>
      <c r="M31" s="5">
        <f t="shared" si="4"/>
        <v>1</v>
      </c>
    </row>
    <row r="32" spans="1:13" s="29" customFormat="1" ht="23.25" customHeight="1" x14ac:dyDescent="0.2">
      <c r="A32" s="258">
        <v>2</v>
      </c>
      <c r="B32" s="246" t="s">
        <v>392</v>
      </c>
      <c r="C32" s="246"/>
      <c r="D32" s="246"/>
      <c r="E32" s="246"/>
      <c r="F32" s="246"/>
      <c r="H32" s="246" t="s">
        <v>106</v>
      </c>
      <c r="I32" s="246"/>
      <c r="J32" s="246"/>
      <c r="K32" s="246"/>
      <c r="L32" s="246"/>
      <c r="M32" s="246"/>
    </row>
    <row r="33" spans="1:13" s="29" customFormat="1" x14ac:dyDescent="0.2">
      <c r="A33" s="258"/>
      <c r="B33" s="242" t="s">
        <v>18</v>
      </c>
      <c r="C33" s="243" t="s">
        <v>0</v>
      </c>
      <c r="D33" s="243"/>
      <c r="E33" s="243"/>
      <c r="F33" s="242" t="s">
        <v>4</v>
      </c>
      <c r="H33" s="18" t="s">
        <v>5</v>
      </c>
      <c r="I33" s="17" t="s">
        <v>10</v>
      </c>
      <c r="J33" s="17" t="s">
        <v>20</v>
      </c>
      <c r="K33" s="17" t="s">
        <v>21</v>
      </c>
      <c r="L33" s="14" t="s">
        <v>17</v>
      </c>
      <c r="M33" s="15" t="s">
        <v>19</v>
      </c>
    </row>
    <row r="34" spans="1:13" s="29" customFormat="1" x14ac:dyDescent="0.2">
      <c r="A34" s="258"/>
      <c r="B34" s="242"/>
      <c r="C34" s="16" t="s">
        <v>1</v>
      </c>
      <c r="D34" s="16" t="s">
        <v>2</v>
      </c>
      <c r="E34" s="16" t="s">
        <v>3</v>
      </c>
      <c r="F34" s="242"/>
      <c r="H34" s="30" t="s">
        <v>6</v>
      </c>
      <c r="I34" s="31">
        <f>C35+C36</f>
        <v>350000000</v>
      </c>
      <c r="J34" s="31">
        <f>D37+D38+D39</f>
        <v>250000000</v>
      </c>
      <c r="K34" s="30"/>
      <c r="L34" s="31">
        <f>SUM(I34:K34)</f>
        <v>600000000</v>
      </c>
      <c r="M34" s="32">
        <f t="shared" ref="M34:M39" si="7">(L34/$L$39)</f>
        <v>1</v>
      </c>
    </row>
    <row r="35" spans="1:13" s="29" customFormat="1" ht="22.5" x14ac:dyDescent="0.2">
      <c r="A35" s="258"/>
      <c r="B35" s="33" t="s">
        <v>103</v>
      </c>
      <c r="C35" s="34">
        <v>50000000</v>
      </c>
      <c r="D35" s="30"/>
      <c r="E35" s="30"/>
      <c r="F35" s="35">
        <f>SUM(C35:E35)</f>
        <v>50000000</v>
      </c>
      <c r="H35" s="30" t="s">
        <v>7</v>
      </c>
      <c r="I35" s="30"/>
      <c r="J35" s="30"/>
      <c r="K35" s="30"/>
      <c r="L35" s="31"/>
      <c r="M35" s="32">
        <f t="shared" si="7"/>
        <v>0</v>
      </c>
    </row>
    <row r="36" spans="1:13" s="29" customFormat="1" ht="22.5" x14ac:dyDescent="0.2">
      <c r="A36" s="258"/>
      <c r="B36" s="33" t="s">
        <v>104</v>
      </c>
      <c r="C36" s="34">
        <v>300000000</v>
      </c>
      <c r="D36" s="30"/>
      <c r="E36" s="30"/>
      <c r="F36" s="35">
        <f t="shared" ref="F36:F39" si="8">SUM(C36:E36)</f>
        <v>300000000</v>
      </c>
      <c r="H36" s="30" t="s">
        <v>8</v>
      </c>
      <c r="I36" s="31"/>
      <c r="J36" s="31"/>
      <c r="K36" s="30"/>
      <c r="L36" s="31"/>
      <c r="M36" s="32">
        <f t="shared" si="7"/>
        <v>0</v>
      </c>
    </row>
    <row r="37" spans="1:13" s="29" customFormat="1" ht="22.5" x14ac:dyDescent="0.2">
      <c r="A37" s="258"/>
      <c r="B37" s="33" t="s">
        <v>105</v>
      </c>
      <c r="C37" s="34">
        <v>0</v>
      </c>
      <c r="D37" s="35">
        <v>50000000</v>
      </c>
      <c r="E37" s="30"/>
      <c r="F37" s="35">
        <f t="shared" si="8"/>
        <v>50000000</v>
      </c>
      <c r="H37" s="30" t="s">
        <v>9</v>
      </c>
      <c r="I37" s="31"/>
      <c r="J37" s="30"/>
      <c r="K37" s="30"/>
      <c r="L37" s="31"/>
      <c r="M37" s="32">
        <f t="shared" si="7"/>
        <v>0</v>
      </c>
    </row>
    <row r="38" spans="1:13" s="29" customFormat="1" ht="22.5" x14ac:dyDescent="0.2">
      <c r="A38" s="258"/>
      <c r="B38" s="33" t="s">
        <v>101</v>
      </c>
      <c r="C38" s="34">
        <v>0</v>
      </c>
      <c r="D38" s="35">
        <v>80000000</v>
      </c>
      <c r="E38" s="30"/>
      <c r="F38" s="35">
        <f t="shared" si="8"/>
        <v>80000000</v>
      </c>
      <c r="H38" s="30" t="s">
        <v>30</v>
      </c>
      <c r="I38" s="30"/>
      <c r="J38" s="30"/>
      <c r="K38" s="30"/>
      <c r="L38" s="31"/>
      <c r="M38" s="32">
        <f t="shared" si="7"/>
        <v>0</v>
      </c>
    </row>
    <row r="39" spans="1:13" s="29" customFormat="1" x14ac:dyDescent="0.2">
      <c r="A39" s="258"/>
      <c r="B39" s="36" t="s">
        <v>102</v>
      </c>
      <c r="C39" s="34">
        <v>0</v>
      </c>
      <c r="D39" s="35">
        <v>120000000</v>
      </c>
      <c r="E39" s="30"/>
      <c r="F39" s="35">
        <f t="shared" si="8"/>
        <v>120000000</v>
      </c>
      <c r="H39" s="30" t="s">
        <v>17</v>
      </c>
      <c r="I39" s="31">
        <f>SUM(I34:I38)</f>
        <v>350000000</v>
      </c>
      <c r="J39" s="31">
        <f t="shared" ref="J39" si="9">SUM(J34:J38)</f>
        <v>250000000</v>
      </c>
      <c r="K39" s="31"/>
      <c r="L39" s="31">
        <f t="shared" ref="L39" si="10">SUM(I39:K39)</f>
        <v>600000000</v>
      </c>
      <c r="M39" s="32">
        <f t="shared" si="7"/>
        <v>1</v>
      </c>
    </row>
    <row r="40" spans="1:13" s="29" customFormat="1" x14ac:dyDescent="0.2">
      <c r="A40" s="258"/>
      <c r="B40" s="30" t="s">
        <v>17</v>
      </c>
      <c r="C40" s="37">
        <f t="shared" ref="C40:D40" si="11">SUM(C35:C39)</f>
        <v>350000000</v>
      </c>
      <c r="D40" s="37">
        <f t="shared" si="11"/>
        <v>250000000</v>
      </c>
      <c r="E40" s="37"/>
      <c r="F40" s="37">
        <f>SUM(F35:F39)</f>
        <v>600000000</v>
      </c>
    </row>
    <row r="41" spans="1:13" s="29" customFormat="1" x14ac:dyDescent="0.2">
      <c r="A41" s="38"/>
      <c r="B41" s="39"/>
      <c r="C41" s="40"/>
      <c r="D41" s="40"/>
      <c r="E41" s="40"/>
      <c r="F41" s="40"/>
    </row>
    <row r="42" spans="1:13" s="29" customFormat="1" x14ac:dyDescent="0.2">
      <c r="A42" s="38"/>
      <c r="B42" s="39"/>
      <c r="C42" s="40"/>
      <c r="D42" s="40"/>
      <c r="E42" s="40"/>
      <c r="F42" s="40"/>
    </row>
    <row r="43" spans="1:13" ht="23.25" customHeight="1" x14ac:dyDescent="0.2">
      <c r="A43" s="234">
        <v>3</v>
      </c>
      <c r="B43" s="245" t="s">
        <v>425</v>
      </c>
      <c r="C43" s="245"/>
      <c r="D43" s="245"/>
      <c r="E43" s="245"/>
      <c r="F43" s="245"/>
      <c r="H43" s="245" t="s">
        <v>126</v>
      </c>
      <c r="I43" s="245"/>
      <c r="J43" s="245"/>
      <c r="K43" s="245"/>
      <c r="L43" s="245"/>
      <c r="M43" s="245"/>
    </row>
    <row r="44" spans="1:13" x14ac:dyDescent="0.2">
      <c r="A44" s="234"/>
      <c r="B44" s="242" t="s">
        <v>18</v>
      </c>
      <c r="C44" s="243" t="s">
        <v>0</v>
      </c>
      <c r="D44" s="243"/>
      <c r="E44" s="243"/>
      <c r="F44" s="242" t="s">
        <v>4</v>
      </c>
      <c r="H44" s="18" t="s">
        <v>5</v>
      </c>
      <c r="I44" s="17" t="s">
        <v>10</v>
      </c>
      <c r="J44" s="17" t="s">
        <v>20</v>
      </c>
      <c r="K44" s="17" t="s">
        <v>21</v>
      </c>
      <c r="L44" s="14" t="s">
        <v>17</v>
      </c>
      <c r="M44" s="15" t="s">
        <v>19</v>
      </c>
    </row>
    <row r="45" spans="1:13" x14ac:dyDescent="0.2">
      <c r="A45" s="234"/>
      <c r="B45" s="242"/>
      <c r="C45" s="16" t="s">
        <v>1</v>
      </c>
      <c r="D45" s="16" t="s">
        <v>2</v>
      </c>
      <c r="E45" s="16" t="s">
        <v>3</v>
      </c>
      <c r="F45" s="242"/>
      <c r="H45" s="3" t="s">
        <v>6</v>
      </c>
      <c r="I45" s="4">
        <v>330000000</v>
      </c>
      <c r="J45" s="2"/>
      <c r="K45" s="2"/>
      <c r="L45" s="2">
        <f>SUM(I45:K45)</f>
        <v>330000000</v>
      </c>
      <c r="M45" s="24">
        <f t="shared" ref="M45:M50" si="12">(L45/$L$50)</f>
        <v>0.80487804878048785</v>
      </c>
    </row>
    <row r="46" spans="1:13" x14ac:dyDescent="0.2">
      <c r="A46" s="234"/>
      <c r="B46" s="8" t="s">
        <v>127</v>
      </c>
      <c r="C46" s="22">
        <v>60000000</v>
      </c>
      <c r="D46" s="3"/>
      <c r="E46" s="3"/>
      <c r="F46" s="2">
        <f>SUM(C46:E46)</f>
        <v>60000000</v>
      </c>
      <c r="H46" s="3" t="s">
        <v>7</v>
      </c>
      <c r="I46" s="4"/>
      <c r="J46" s="2"/>
      <c r="K46" s="2"/>
      <c r="L46" s="2"/>
      <c r="M46" s="24">
        <f t="shared" si="12"/>
        <v>0</v>
      </c>
    </row>
    <row r="47" spans="1:13" x14ac:dyDescent="0.2">
      <c r="A47" s="234"/>
      <c r="B47" s="8" t="s">
        <v>128</v>
      </c>
      <c r="C47" s="22">
        <v>40000000</v>
      </c>
      <c r="D47" s="3"/>
      <c r="E47" s="3"/>
      <c r="F47" s="2">
        <f t="shared" ref="F47:F51" si="13">SUM(C47:E47)</f>
        <v>40000000</v>
      </c>
      <c r="H47" s="3" t="s">
        <v>8</v>
      </c>
      <c r="I47" s="4">
        <v>80000000</v>
      </c>
      <c r="J47" s="2"/>
      <c r="K47" s="2"/>
      <c r="L47" s="2">
        <f t="shared" ref="L47" si="14">SUM(I47:K47)</f>
        <v>80000000</v>
      </c>
      <c r="M47" s="24">
        <f t="shared" si="12"/>
        <v>0.1951219512195122</v>
      </c>
    </row>
    <row r="48" spans="1:13" x14ac:dyDescent="0.2">
      <c r="A48" s="234"/>
      <c r="B48" s="8" t="s">
        <v>129</v>
      </c>
      <c r="C48" s="22">
        <v>80000000</v>
      </c>
      <c r="D48" s="3"/>
      <c r="E48" s="3"/>
      <c r="F48" s="2">
        <f t="shared" si="13"/>
        <v>80000000</v>
      </c>
      <c r="H48" s="3" t="s">
        <v>9</v>
      </c>
      <c r="I48" s="4"/>
      <c r="J48" s="2"/>
      <c r="K48" s="2"/>
      <c r="L48" s="2"/>
      <c r="M48" s="24">
        <f t="shared" si="12"/>
        <v>0</v>
      </c>
    </row>
    <row r="49" spans="1:13" x14ac:dyDescent="0.2">
      <c r="A49" s="234"/>
      <c r="B49" s="8" t="s">
        <v>130</v>
      </c>
      <c r="C49" s="22">
        <v>150000000</v>
      </c>
      <c r="D49" s="3"/>
      <c r="E49" s="3"/>
      <c r="F49" s="2">
        <f t="shared" si="13"/>
        <v>150000000</v>
      </c>
      <c r="H49" s="3" t="s">
        <v>30</v>
      </c>
      <c r="I49" s="3"/>
      <c r="J49" s="2"/>
      <c r="K49" s="2"/>
      <c r="L49" s="2"/>
      <c r="M49" s="24">
        <f t="shared" si="12"/>
        <v>0</v>
      </c>
    </row>
    <row r="50" spans="1:13" x14ac:dyDescent="0.2">
      <c r="A50" s="234"/>
      <c r="B50" s="9" t="s">
        <v>131</v>
      </c>
      <c r="C50" s="22">
        <v>50000000</v>
      </c>
      <c r="D50" s="3"/>
      <c r="E50" s="3"/>
      <c r="F50" s="2">
        <f t="shared" si="13"/>
        <v>50000000</v>
      </c>
      <c r="H50" s="3" t="s">
        <v>17</v>
      </c>
      <c r="I50" s="4">
        <f>SUM(I45:I49)</f>
        <v>410000000</v>
      </c>
      <c r="J50" s="4"/>
      <c r="K50" s="4"/>
      <c r="L50" s="4">
        <f t="shared" ref="L50" si="15">SUM(L45:L49)</f>
        <v>410000000</v>
      </c>
      <c r="M50" s="24">
        <f t="shared" si="12"/>
        <v>1</v>
      </c>
    </row>
    <row r="51" spans="1:13" x14ac:dyDescent="0.2">
      <c r="A51" s="234"/>
      <c r="B51" s="3" t="s">
        <v>132</v>
      </c>
      <c r="C51" s="22">
        <v>30000000</v>
      </c>
      <c r="D51" s="3"/>
      <c r="E51" s="3"/>
      <c r="F51" s="2">
        <f t="shared" si="13"/>
        <v>30000000</v>
      </c>
      <c r="L51" s="19"/>
    </row>
    <row r="52" spans="1:13" x14ac:dyDescent="0.2">
      <c r="A52" s="234"/>
      <c r="B52" s="3" t="s">
        <v>17</v>
      </c>
      <c r="C52" s="23">
        <f>SUM(C46:C51)</f>
        <v>410000000</v>
      </c>
      <c r="D52" s="23"/>
      <c r="E52" s="23"/>
      <c r="F52" s="2">
        <f>SUM(C52:E52)</f>
        <v>410000000</v>
      </c>
    </row>
    <row r="53" spans="1:13" x14ac:dyDescent="0.2">
      <c r="A53" s="28"/>
      <c r="B53" s="7"/>
      <c r="C53" s="41"/>
      <c r="D53" s="41"/>
      <c r="E53" s="41"/>
      <c r="F53" s="11"/>
    </row>
    <row r="54" spans="1:13" x14ac:dyDescent="0.2">
      <c r="A54" s="28"/>
      <c r="B54" s="7"/>
      <c r="C54" s="41"/>
      <c r="D54" s="41"/>
      <c r="E54" s="41"/>
      <c r="F54" s="11"/>
    </row>
    <row r="55" spans="1:13" ht="23.25" customHeight="1" x14ac:dyDescent="0.2">
      <c r="A55" s="234">
        <v>4</v>
      </c>
      <c r="B55" s="244" t="s">
        <v>393</v>
      </c>
      <c r="C55" s="244"/>
      <c r="D55" s="244"/>
      <c r="E55" s="244"/>
      <c r="F55" s="244"/>
      <c r="H55" s="245" t="s">
        <v>108</v>
      </c>
      <c r="I55" s="245"/>
      <c r="J55" s="245"/>
      <c r="K55" s="245"/>
      <c r="L55" s="245"/>
      <c r="M55" s="245"/>
    </row>
    <row r="56" spans="1:13" x14ac:dyDescent="0.2">
      <c r="A56" s="234"/>
      <c r="B56" s="242" t="s">
        <v>18</v>
      </c>
      <c r="C56" s="243" t="s">
        <v>0</v>
      </c>
      <c r="D56" s="243"/>
      <c r="E56" s="243"/>
      <c r="F56" s="242" t="s">
        <v>4</v>
      </c>
      <c r="H56" s="12" t="s">
        <v>5</v>
      </c>
      <c r="I56" s="13" t="s">
        <v>10</v>
      </c>
      <c r="J56" s="13" t="s">
        <v>20</v>
      </c>
      <c r="K56" s="13" t="s">
        <v>21</v>
      </c>
      <c r="L56" s="14" t="s">
        <v>17</v>
      </c>
      <c r="M56" s="15" t="s">
        <v>19</v>
      </c>
    </row>
    <row r="57" spans="1:13" x14ac:dyDescent="0.2">
      <c r="A57" s="234"/>
      <c r="B57" s="242"/>
      <c r="C57" s="16" t="s">
        <v>1</v>
      </c>
      <c r="D57" s="16" t="s">
        <v>2</v>
      </c>
      <c r="E57" s="16" t="s">
        <v>3</v>
      </c>
      <c r="F57" s="242"/>
      <c r="H57" s="3" t="s">
        <v>6</v>
      </c>
      <c r="I57" s="4">
        <f>C58+C59</f>
        <v>30000000</v>
      </c>
      <c r="J57" s="4">
        <f>D60+D61</f>
        <v>1620000000</v>
      </c>
      <c r="K57" s="3"/>
      <c r="L57" s="4">
        <f>SUM(I57:K57)</f>
        <v>1650000000</v>
      </c>
      <c r="M57" s="24">
        <f t="shared" ref="M57:M62" si="16">(L57/$L$62)</f>
        <v>1</v>
      </c>
    </row>
    <row r="58" spans="1:13" x14ac:dyDescent="0.2">
      <c r="A58" s="234"/>
      <c r="B58" s="8" t="s">
        <v>109</v>
      </c>
      <c r="C58" s="22">
        <v>20000000</v>
      </c>
      <c r="D58" s="3"/>
      <c r="E58" s="3"/>
      <c r="F58" s="2">
        <f>SUM(C58:E58)</f>
        <v>20000000</v>
      </c>
      <c r="H58" s="3" t="s">
        <v>7</v>
      </c>
      <c r="I58" s="3"/>
      <c r="J58" s="3"/>
      <c r="K58" s="3"/>
      <c r="L58" s="4"/>
      <c r="M58" s="24">
        <f t="shared" si="16"/>
        <v>0</v>
      </c>
    </row>
    <row r="59" spans="1:13" x14ac:dyDescent="0.2">
      <c r="A59" s="234"/>
      <c r="B59" s="8" t="s">
        <v>110</v>
      </c>
      <c r="C59" s="22">
        <v>10000000</v>
      </c>
      <c r="D59" s="3"/>
      <c r="E59" s="3"/>
      <c r="F59" s="2">
        <f t="shared" ref="F59:F61" si="17">SUM(C59:E59)</f>
        <v>10000000</v>
      </c>
      <c r="H59" s="3" t="s">
        <v>8</v>
      </c>
      <c r="I59" s="4"/>
      <c r="J59" s="4"/>
      <c r="K59" s="3"/>
      <c r="L59" s="4"/>
      <c r="M59" s="24">
        <f t="shared" si="16"/>
        <v>0</v>
      </c>
    </row>
    <row r="60" spans="1:13" ht="22.5" x14ac:dyDescent="0.2">
      <c r="A60" s="234"/>
      <c r="B60" s="8" t="s">
        <v>428</v>
      </c>
      <c r="C60" s="22">
        <v>0</v>
      </c>
      <c r="D60" s="2">
        <v>1600000000</v>
      </c>
      <c r="E60" s="2"/>
      <c r="F60" s="2">
        <f t="shared" si="17"/>
        <v>1600000000</v>
      </c>
      <c r="H60" s="3" t="s">
        <v>9</v>
      </c>
      <c r="I60" s="4"/>
      <c r="J60" s="3"/>
      <c r="K60" s="3"/>
      <c r="L60" s="4"/>
      <c r="M60" s="24">
        <f t="shared" si="16"/>
        <v>0</v>
      </c>
    </row>
    <row r="61" spans="1:13" x14ac:dyDescent="0.2">
      <c r="A61" s="234"/>
      <c r="B61" s="8" t="s">
        <v>111</v>
      </c>
      <c r="C61" s="22">
        <v>0</v>
      </c>
      <c r="D61" s="2">
        <v>20000000</v>
      </c>
      <c r="E61" s="2"/>
      <c r="F61" s="2">
        <f t="shared" si="17"/>
        <v>20000000</v>
      </c>
      <c r="H61" s="3" t="s">
        <v>30</v>
      </c>
      <c r="I61" s="3"/>
      <c r="J61" s="3"/>
      <c r="K61" s="3"/>
      <c r="L61" s="4"/>
      <c r="M61" s="24">
        <f t="shared" si="16"/>
        <v>0</v>
      </c>
    </row>
    <row r="62" spans="1:13" x14ac:dyDescent="0.2">
      <c r="A62" s="234"/>
      <c r="B62" s="3" t="s">
        <v>17</v>
      </c>
      <c r="C62" s="23">
        <f>SUM(C58:C61)</f>
        <v>30000000</v>
      </c>
      <c r="D62" s="23">
        <f t="shared" ref="D62:F62" si="18">SUM(D58:D61)</f>
        <v>1620000000</v>
      </c>
      <c r="E62" s="23"/>
      <c r="F62" s="23">
        <f t="shared" si="18"/>
        <v>1650000000</v>
      </c>
      <c r="H62" s="3" t="s">
        <v>17</v>
      </c>
      <c r="I62" s="4">
        <f>SUM(I57:I61)</f>
        <v>30000000</v>
      </c>
      <c r="J62" s="4">
        <f t="shared" ref="J62:L62" si="19">SUM(J57:J61)</f>
        <v>1620000000</v>
      </c>
      <c r="K62" s="4"/>
      <c r="L62" s="4">
        <f t="shared" si="19"/>
        <v>1650000000</v>
      </c>
      <c r="M62" s="24">
        <f t="shared" si="16"/>
        <v>1</v>
      </c>
    </row>
    <row r="63" spans="1:13" x14ac:dyDescent="0.2">
      <c r="A63" s="28"/>
      <c r="B63" s="7"/>
      <c r="C63" s="41"/>
      <c r="D63" s="41"/>
      <c r="E63" s="41"/>
      <c r="F63" s="41"/>
      <c r="H63" s="7"/>
      <c r="I63" s="19"/>
      <c r="J63" s="19"/>
      <c r="K63" s="19"/>
      <c r="L63" s="19"/>
      <c r="M63" s="60"/>
    </row>
    <row r="64" spans="1:13" x14ac:dyDescent="0.2">
      <c r="A64" s="28"/>
      <c r="B64" s="7"/>
      <c r="C64" s="41"/>
      <c r="D64" s="41"/>
      <c r="E64" s="41"/>
      <c r="F64" s="41"/>
      <c r="H64" s="7"/>
      <c r="I64" s="19"/>
      <c r="J64" s="19"/>
      <c r="K64" s="19"/>
      <c r="L64" s="19"/>
      <c r="M64" s="60"/>
    </row>
    <row r="65" spans="1:13" x14ac:dyDescent="0.2">
      <c r="A65" s="28"/>
      <c r="B65" s="247" t="s">
        <v>322</v>
      </c>
      <c r="C65" s="247"/>
      <c r="D65" s="247"/>
      <c r="E65" s="247"/>
      <c r="F65" s="247"/>
      <c r="H65" s="247" t="s">
        <v>381</v>
      </c>
      <c r="I65" s="247"/>
      <c r="J65" s="247"/>
      <c r="K65" s="247"/>
      <c r="L65" s="247"/>
      <c r="M65" s="247"/>
    </row>
    <row r="66" spans="1:13" x14ac:dyDescent="0.2">
      <c r="A66" s="28"/>
      <c r="B66" s="248" t="s">
        <v>182</v>
      </c>
      <c r="C66" s="250" t="s">
        <v>0</v>
      </c>
      <c r="D66" s="251"/>
      <c r="E66" s="252"/>
      <c r="F66" s="248" t="s">
        <v>4</v>
      </c>
      <c r="H66" s="65" t="s">
        <v>5</v>
      </c>
      <c r="I66" s="64" t="s">
        <v>10</v>
      </c>
      <c r="J66" s="64" t="s">
        <v>20</v>
      </c>
      <c r="K66" s="64" t="s">
        <v>21</v>
      </c>
      <c r="L66" s="14" t="s">
        <v>17</v>
      </c>
      <c r="M66" s="15" t="s">
        <v>19</v>
      </c>
    </row>
    <row r="67" spans="1:13" x14ac:dyDescent="0.2">
      <c r="A67" s="28"/>
      <c r="B67" s="249"/>
      <c r="C67" s="16" t="s">
        <v>1</v>
      </c>
      <c r="D67" s="16" t="s">
        <v>2</v>
      </c>
      <c r="E67" s="16" t="s">
        <v>3</v>
      </c>
      <c r="F67" s="249"/>
      <c r="H67" s="3" t="s">
        <v>6</v>
      </c>
      <c r="I67" s="4">
        <f>C74</f>
        <v>0</v>
      </c>
      <c r="J67" s="3"/>
      <c r="K67" s="4">
        <f>E74</f>
        <v>1152000000</v>
      </c>
      <c r="L67" s="4">
        <f>SUM(I67:K67)</f>
        <v>1152000000</v>
      </c>
      <c r="M67" s="5">
        <f>(K67/$L$72)</f>
        <v>1</v>
      </c>
    </row>
    <row r="68" spans="1:13" ht="33.75" x14ac:dyDescent="0.2">
      <c r="A68" s="28"/>
      <c r="B68" s="134" t="s">
        <v>186</v>
      </c>
      <c r="C68" s="2">
        <v>0</v>
      </c>
      <c r="D68" s="3"/>
      <c r="E68" s="2">
        <v>192000000</v>
      </c>
      <c r="F68" s="4">
        <f t="shared" ref="F68:F73" si="20">SUM(C68:E68)</f>
        <v>192000000</v>
      </c>
      <c r="H68" s="3" t="s">
        <v>7</v>
      </c>
      <c r="I68" s="3"/>
      <c r="J68" s="3"/>
      <c r="K68" s="3"/>
      <c r="L68" s="3"/>
      <c r="M68" s="5">
        <f t="shared" ref="M68:M72" si="21">(K68/$L$72)</f>
        <v>0</v>
      </c>
    </row>
    <row r="69" spans="1:13" ht="33.75" x14ac:dyDescent="0.2">
      <c r="A69" s="28"/>
      <c r="B69" s="134" t="s">
        <v>187</v>
      </c>
      <c r="C69" s="2">
        <v>0</v>
      </c>
      <c r="D69" s="3"/>
      <c r="E69" s="2">
        <v>192000000</v>
      </c>
      <c r="F69" s="4">
        <f t="shared" si="20"/>
        <v>192000000</v>
      </c>
      <c r="H69" s="3" t="s">
        <v>8</v>
      </c>
      <c r="I69" s="3"/>
      <c r="J69" s="3"/>
      <c r="K69" s="3"/>
      <c r="L69" s="3"/>
      <c r="M69" s="5">
        <f t="shared" si="21"/>
        <v>0</v>
      </c>
    </row>
    <row r="70" spans="1:13" ht="22.5" x14ac:dyDescent="0.2">
      <c r="A70" s="28"/>
      <c r="B70" s="134" t="s">
        <v>188</v>
      </c>
      <c r="C70" s="2">
        <v>0</v>
      </c>
      <c r="D70" s="3"/>
      <c r="E70" s="2">
        <v>192000000</v>
      </c>
      <c r="F70" s="4">
        <f t="shared" si="20"/>
        <v>192000000</v>
      </c>
      <c r="H70" s="3" t="s">
        <v>9</v>
      </c>
      <c r="I70" s="3"/>
      <c r="J70" s="3"/>
      <c r="K70" s="3"/>
      <c r="L70" s="3"/>
      <c r="M70" s="5">
        <f t="shared" si="21"/>
        <v>0</v>
      </c>
    </row>
    <row r="71" spans="1:13" x14ac:dyDescent="0.2">
      <c r="A71" s="28"/>
      <c r="B71" s="134" t="s">
        <v>189</v>
      </c>
      <c r="C71" s="2">
        <v>0</v>
      </c>
      <c r="D71" s="3"/>
      <c r="E71" s="2">
        <v>192000000</v>
      </c>
      <c r="F71" s="4">
        <f t="shared" si="20"/>
        <v>192000000</v>
      </c>
      <c r="H71" s="3" t="s">
        <v>30</v>
      </c>
      <c r="I71" s="3"/>
      <c r="J71" s="3"/>
      <c r="K71" s="3"/>
      <c r="L71" s="3"/>
      <c r="M71" s="5">
        <f t="shared" si="21"/>
        <v>0</v>
      </c>
    </row>
    <row r="72" spans="1:13" ht="22.5" x14ac:dyDescent="0.2">
      <c r="A72" s="28"/>
      <c r="B72" s="134" t="s">
        <v>184</v>
      </c>
      <c r="C72" s="2">
        <v>0</v>
      </c>
      <c r="D72" s="3"/>
      <c r="E72" s="2">
        <v>192000000</v>
      </c>
      <c r="F72" s="4">
        <f t="shared" si="20"/>
        <v>192000000</v>
      </c>
      <c r="H72" s="3" t="s">
        <v>17</v>
      </c>
      <c r="I72" s="4">
        <f>SUM(I67:I70)</f>
        <v>0</v>
      </c>
      <c r="J72" s="4">
        <f t="shared" ref="J72:L72" si="22">SUM(J67:J70)</f>
        <v>0</v>
      </c>
      <c r="K72" s="4">
        <f t="shared" si="22"/>
        <v>1152000000</v>
      </c>
      <c r="L72" s="4">
        <f t="shared" si="22"/>
        <v>1152000000</v>
      </c>
      <c r="M72" s="5">
        <f t="shared" si="21"/>
        <v>1</v>
      </c>
    </row>
    <row r="73" spans="1:13" ht="22.5" x14ac:dyDescent="0.2">
      <c r="A73" s="28"/>
      <c r="B73" s="134" t="s">
        <v>185</v>
      </c>
      <c r="C73" s="2">
        <v>0</v>
      </c>
      <c r="D73" s="3"/>
      <c r="E73" s="2">
        <v>192000000</v>
      </c>
      <c r="F73" s="4">
        <f t="shared" si="20"/>
        <v>192000000</v>
      </c>
      <c r="H73" s="7"/>
      <c r="I73" s="19"/>
      <c r="J73" s="19"/>
      <c r="K73" s="19"/>
      <c r="L73" s="19"/>
      <c r="M73" s="60"/>
    </row>
    <row r="74" spans="1:13" x14ac:dyDescent="0.2">
      <c r="A74" s="142"/>
      <c r="B74" s="131" t="s">
        <v>17</v>
      </c>
      <c r="C74" s="2">
        <f>SUM(C68:C73)</f>
        <v>0</v>
      </c>
      <c r="D74" s="2">
        <f t="shared" ref="D74:E74" si="23">SUM(D68:D73)</f>
        <v>0</v>
      </c>
      <c r="E74" s="2">
        <f t="shared" si="23"/>
        <v>1152000000</v>
      </c>
      <c r="F74" s="2">
        <f>SUM(F68:F73)</f>
        <v>1152000000</v>
      </c>
      <c r="H74" s="7"/>
      <c r="I74" s="19"/>
      <c r="J74" s="19"/>
      <c r="K74" s="19"/>
      <c r="L74" s="19"/>
      <c r="M74" s="60"/>
    </row>
    <row r="75" spans="1:13" x14ac:dyDescent="0.2">
      <c r="A75" s="142"/>
      <c r="H75" s="7"/>
      <c r="I75" s="19"/>
      <c r="J75" s="19"/>
      <c r="K75" s="19"/>
      <c r="L75" s="19"/>
      <c r="M75" s="60"/>
    </row>
    <row r="76" spans="1:13" x14ac:dyDescent="0.2">
      <c r="A76" s="142"/>
      <c r="B76" s="144"/>
      <c r="C76" s="11"/>
      <c r="D76" s="7"/>
      <c r="E76" s="7"/>
      <c r="F76" s="19"/>
      <c r="H76" s="7"/>
      <c r="I76" s="19"/>
      <c r="J76" s="19"/>
      <c r="K76" s="19"/>
      <c r="L76" s="19"/>
      <c r="M76" s="60"/>
    </row>
    <row r="77" spans="1:13" ht="22.5" customHeight="1" x14ac:dyDescent="0.2">
      <c r="A77" s="234">
        <v>5</v>
      </c>
      <c r="B77" s="253" t="s">
        <v>388</v>
      </c>
      <c r="C77" s="253"/>
      <c r="D77" s="253"/>
      <c r="E77" s="253"/>
      <c r="F77" s="253"/>
      <c r="H77" s="253" t="s">
        <v>22</v>
      </c>
      <c r="I77" s="253"/>
      <c r="J77" s="253"/>
      <c r="K77" s="253"/>
      <c r="L77" s="253"/>
      <c r="M77" s="253"/>
    </row>
    <row r="78" spans="1:13" x14ac:dyDescent="0.2">
      <c r="A78" s="234"/>
      <c r="B78" s="242" t="s">
        <v>18</v>
      </c>
      <c r="C78" s="243" t="s">
        <v>0</v>
      </c>
      <c r="D78" s="243"/>
      <c r="E78" s="243"/>
      <c r="F78" s="242" t="s">
        <v>4</v>
      </c>
      <c r="H78" s="12" t="s">
        <v>5</v>
      </c>
      <c r="I78" s="13" t="s">
        <v>10</v>
      </c>
      <c r="J78" s="13" t="s">
        <v>20</v>
      </c>
      <c r="K78" s="13" t="s">
        <v>21</v>
      </c>
      <c r="L78" s="14" t="s">
        <v>17</v>
      </c>
      <c r="M78" s="15" t="s">
        <v>19</v>
      </c>
    </row>
    <row r="79" spans="1:13" ht="12.75" customHeight="1" x14ac:dyDescent="0.2">
      <c r="A79" s="234"/>
      <c r="B79" s="242"/>
      <c r="C79" s="16" t="s">
        <v>1</v>
      </c>
      <c r="D79" s="16" t="s">
        <v>2</v>
      </c>
      <c r="E79" s="16" t="s">
        <v>3</v>
      </c>
      <c r="F79" s="242"/>
      <c r="H79" s="3" t="s">
        <v>6</v>
      </c>
      <c r="I79" s="4">
        <f>C80+C81</f>
        <v>330000000</v>
      </c>
      <c r="J79" s="3"/>
      <c r="K79" s="3"/>
      <c r="L79" s="4">
        <f>SUM(I79:K79)</f>
        <v>330000000</v>
      </c>
      <c r="M79" s="5">
        <f>(I79/$L$84)</f>
        <v>0.33333333333333331</v>
      </c>
    </row>
    <row r="80" spans="1:13" x14ac:dyDescent="0.2">
      <c r="A80" s="234"/>
      <c r="B80" s="1" t="s">
        <v>23</v>
      </c>
      <c r="C80" s="2">
        <v>30000000</v>
      </c>
      <c r="D80" s="3"/>
      <c r="E80" s="3"/>
      <c r="F80" s="4">
        <f>SUM(C80:E80)</f>
        <v>30000000</v>
      </c>
      <c r="H80" s="3" t="s">
        <v>7</v>
      </c>
      <c r="I80" s="3"/>
      <c r="J80" s="3"/>
      <c r="K80" s="3"/>
      <c r="L80" s="4"/>
      <c r="M80" s="5">
        <f t="shared" ref="M80:M84" si="24">(I80/$L$84)</f>
        <v>0</v>
      </c>
    </row>
    <row r="81" spans="1:13" x14ac:dyDescent="0.2">
      <c r="A81" s="234"/>
      <c r="B81" s="1" t="s">
        <v>24</v>
      </c>
      <c r="C81" s="2">
        <v>300000000</v>
      </c>
      <c r="D81" s="3"/>
      <c r="E81" s="3"/>
      <c r="F81" s="4">
        <f t="shared" ref="F81:F83" si="25">SUM(C81:E81)</f>
        <v>300000000</v>
      </c>
      <c r="H81" s="3" t="s">
        <v>8</v>
      </c>
      <c r="I81" s="2">
        <f>C82+C83</f>
        <v>660000000</v>
      </c>
      <c r="J81" s="3"/>
      <c r="K81" s="3"/>
      <c r="L81" s="4">
        <f t="shared" ref="L81" si="26">SUM(I81:K81)</f>
        <v>660000000</v>
      </c>
      <c r="M81" s="5">
        <f>(I81/$L$84)</f>
        <v>0.66666666666666663</v>
      </c>
    </row>
    <row r="82" spans="1:13" x14ac:dyDescent="0.2">
      <c r="A82" s="234"/>
      <c r="B82" s="1" t="s">
        <v>25</v>
      </c>
      <c r="C82" s="2">
        <v>300000000</v>
      </c>
      <c r="D82" s="3"/>
      <c r="E82" s="3"/>
      <c r="F82" s="4">
        <f t="shared" si="25"/>
        <v>300000000</v>
      </c>
      <c r="H82" s="3" t="s">
        <v>9</v>
      </c>
      <c r="I82" s="4"/>
      <c r="J82" s="3"/>
      <c r="K82" s="3"/>
      <c r="L82" s="4"/>
      <c r="M82" s="5">
        <f t="shared" si="24"/>
        <v>0</v>
      </c>
    </row>
    <row r="83" spans="1:13" x14ac:dyDescent="0.2">
      <c r="A83" s="234"/>
      <c r="B83" s="1" t="s">
        <v>26</v>
      </c>
      <c r="C83" s="2">
        <v>360000000</v>
      </c>
      <c r="D83" s="3"/>
      <c r="E83" s="3"/>
      <c r="F83" s="4">
        <f t="shared" si="25"/>
        <v>360000000</v>
      </c>
      <c r="H83" s="3" t="s">
        <v>30</v>
      </c>
      <c r="I83" s="3"/>
      <c r="J83" s="3"/>
      <c r="K83" s="3"/>
      <c r="L83" s="4"/>
      <c r="M83" s="5">
        <f t="shared" si="24"/>
        <v>0</v>
      </c>
    </row>
    <row r="84" spans="1:13" x14ac:dyDescent="0.2">
      <c r="A84" s="234"/>
      <c r="B84" s="3" t="s">
        <v>17</v>
      </c>
      <c r="C84" s="4">
        <f>SUM(C80:C83)</f>
        <v>990000000</v>
      </c>
      <c r="D84" s="4"/>
      <c r="E84" s="4"/>
      <c r="F84" s="4">
        <f t="shared" ref="F84" si="27">SUM(F80:F83)</f>
        <v>990000000</v>
      </c>
      <c r="H84" s="3" t="s">
        <v>17</v>
      </c>
      <c r="I84" s="4">
        <f>SUM(I79:I82)</f>
        <v>990000000</v>
      </c>
      <c r="J84" s="4"/>
      <c r="K84" s="4"/>
      <c r="L84" s="4">
        <f>SUM(L79:L82)</f>
        <v>990000000</v>
      </c>
      <c r="M84" s="5">
        <f t="shared" si="24"/>
        <v>1</v>
      </c>
    </row>
    <row r="85" spans="1:13" x14ac:dyDescent="0.2">
      <c r="A85" s="121"/>
      <c r="B85" s="7"/>
      <c r="C85" s="19"/>
      <c r="D85" s="19"/>
      <c r="E85" s="19"/>
      <c r="F85" s="19"/>
      <c r="H85" s="7"/>
      <c r="I85" s="19"/>
      <c r="J85" s="19"/>
      <c r="K85" s="19"/>
      <c r="L85" s="19"/>
      <c r="M85" s="42"/>
    </row>
    <row r="86" spans="1:13" x14ac:dyDescent="0.2">
      <c r="A86" s="121"/>
      <c r="B86" s="7"/>
      <c r="C86" s="19"/>
      <c r="D86" s="19"/>
      <c r="E86" s="19"/>
      <c r="F86" s="19"/>
      <c r="H86" s="7"/>
      <c r="I86" s="19"/>
      <c r="J86" s="19"/>
      <c r="K86" s="19"/>
      <c r="L86" s="19"/>
      <c r="M86" s="42"/>
    </row>
    <row r="87" spans="1:13" ht="22.5" customHeight="1" x14ac:dyDescent="0.2">
      <c r="A87" s="234">
        <v>6</v>
      </c>
      <c r="B87" s="245" t="s">
        <v>389</v>
      </c>
      <c r="C87" s="245"/>
      <c r="D87" s="245"/>
      <c r="E87" s="245"/>
      <c r="F87" s="245"/>
      <c r="H87" s="245" t="s">
        <v>11</v>
      </c>
      <c r="I87" s="245"/>
      <c r="J87" s="245"/>
      <c r="K87" s="245"/>
      <c r="L87" s="245"/>
      <c r="M87" s="245"/>
    </row>
    <row r="88" spans="1:13" x14ac:dyDescent="0.2">
      <c r="A88" s="234"/>
      <c r="B88" s="248" t="s">
        <v>18</v>
      </c>
      <c r="C88" s="250" t="s">
        <v>0</v>
      </c>
      <c r="D88" s="251"/>
      <c r="E88" s="252"/>
      <c r="F88" s="248" t="s">
        <v>4</v>
      </c>
      <c r="H88" s="12" t="s">
        <v>5</v>
      </c>
      <c r="I88" s="13" t="s">
        <v>10</v>
      </c>
      <c r="J88" s="13" t="s">
        <v>20</v>
      </c>
      <c r="K88" s="13" t="s">
        <v>21</v>
      </c>
      <c r="L88" s="14" t="s">
        <v>17</v>
      </c>
      <c r="M88" s="15" t="s">
        <v>19</v>
      </c>
    </row>
    <row r="89" spans="1:13" ht="12.75" customHeight="1" x14ac:dyDescent="0.2">
      <c r="A89" s="234"/>
      <c r="B89" s="249"/>
      <c r="C89" s="16" t="s">
        <v>1</v>
      </c>
      <c r="D89" s="16" t="s">
        <v>2</v>
      </c>
      <c r="E89" s="16" t="s">
        <v>3</v>
      </c>
      <c r="F89" s="249"/>
      <c r="H89" s="3" t="s">
        <v>6</v>
      </c>
      <c r="I89" s="4">
        <f>C95</f>
        <v>300000000</v>
      </c>
      <c r="J89" s="3"/>
      <c r="K89" s="3"/>
      <c r="L89" s="4">
        <f>SUM(I89:K89)</f>
        <v>300000000</v>
      </c>
      <c r="M89" s="5">
        <f>(I89/$L$89)</f>
        <v>1</v>
      </c>
    </row>
    <row r="90" spans="1:13" x14ac:dyDescent="0.2">
      <c r="A90" s="234"/>
      <c r="B90" s="1" t="s">
        <v>12</v>
      </c>
      <c r="C90" s="2">
        <v>30000000</v>
      </c>
      <c r="D90" s="3"/>
      <c r="E90" s="3"/>
      <c r="F90" s="4">
        <f>SUM(C90:E90)</f>
        <v>30000000</v>
      </c>
      <c r="H90" s="3" t="s">
        <v>7</v>
      </c>
      <c r="I90" s="3"/>
      <c r="J90" s="3"/>
      <c r="K90" s="3"/>
      <c r="L90" s="3"/>
      <c r="M90" s="5">
        <f>(I90/$L$89)</f>
        <v>0</v>
      </c>
    </row>
    <row r="91" spans="1:13" x14ac:dyDescent="0.2">
      <c r="A91" s="234"/>
      <c r="B91" s="1" t="s">
        <v>13</v>
      </c>
      <c r="C91" s="2">
        <v>60000000</v>
      </c>
      <c r="D91" s="3"/>
      <c r="E91" s="3"/>
      <c r="F91" s="4">
        <f t="shared" ref="F91:F94" si="28">SUM(C91:E91)</f>
        <v>60000000</v>
      </c>
      <c r="H91" s="3" t="s">
        <v>8</v>
      </c>
      <c r="I91" s="3"/>
      <c r="J91" s="3"/>
      <c r="K91" s="3"/>
      <c r="L91" s="3"/>
      <c r="M91" s="5">
        <f>(I91/$L$89)</f>
        <v>0</v>
      </c>
    </row>
    <row r="92" spans="1:13" x14ac:dyDescent="0.2">
      <c r="A92" s="234"/>
      <c r="B92" s="1" t="s">
        <v>14</v>
      </c>
      <c r="C92" s="2">
        <v>30000000</v>
      </c>
      <c r="D92" s="3"/>
      <c r="E92" s="3"/>
      <c r="F92" s="4">
        <f t="shared" si="28"/>
        <v>30000000</v>
      </c>
      <c r="H92" s="3" t="s">
        <v>9</v>
      </c>
      <c r="I92" s="3"/>
      <c r="J92" s="3"/>
      <c r="K92" s="3"/>
      <c r="L92" s="3"/>
      <c r="M92" s="5">
        <f>(I92/$L$89)</f>
        <v>0</v>
      </c>
    </row>
    <row r="93" spans="1:13" x14ac:dyDescent="0.2">
      <c r="A93" s="234"/>
      <c r="B93" s="1" t="s">
        <v>15</v>
      </c>
      <c r="C93" s="2">
        <v>150000000</v>
      </c>
      <c r="D93" s="3"/>
      <c r="E93" s="3"/>
      <c r="F93" s="4">
        <f t="shared" si="28"/>
        <v>150000000</v>
      </c>
      <c r="H93" s="3" t="s">
        <v>30</v>
      </c>
      <c r="I93" s="3"/>
      <c r="J93" s="3"/>
      <c r="K93" s="3"/>
      <c r="L93" s="3"/>
      <c r="M93" s="5">
        <f>(I93/$L$89)</f>
        <v>0</v>
      </c>
    </row>
    <row r="94" spans="1:13" x14ac:dyDescent="0.2">
      <c r="A94" s="234"/>
      <c r="B94" s="3" t="s">
        <v>16</v>
      </c>
      <c r="C94" s="2">
        <v>30000000</v>
      </c>
      <c r="D94" s="3"/>
      <c r="E94" s="3"/>
      <c r="F94" s="4">
        <f t="shared" si="28"/>
        <v>30000000</v>
      </c>
      <c r="H94" s="3" t="s">
        <v>17</v>
      </c>
      <c r="I94" s="4">
        <f>SUM(I89:I92)</f>
        <v>300000000</v>
      </c>
      <c r="J94" s="4"/>
      <c r="K94" s="4"/>
      <c r="L94" s="4">
        <f>SUM(L89:L92)</f>
        <v>300000000</v>
      </c>
      <c r="M94" s="5">
        <f>(I94/$L$94)</f>
        <v>1</v>
      </c>
    </row>
    <row r="95" spans="1:13" x14ac:dyDescent="0.2">
      <c r="A95" s="234"/>
      <c r="B95" s="3" t="s">
        <v>17</v>
      </c>
      <c r="C95" s="4">
        <f>SUM(C90:C94)</f>
        <v>300000000</v>
      </c>
      <c r="D95" s="3"/>
      <c r="E95" s="3"/>
      <c r="F95" s="4">
        <f>SUM(C95:E95)</f>
        <v>300000000</v>
      </c>
    </row>
    <row r="96" spans="1:13" x14ac:dyDescent="0.2">
      <c r="A96" s="28"/>
      <c r="B96" s="7"/>
      <c r="C96" s="19"/>
      <c r="D96" s="19"/>
      <c r="E96" s="19"/>
      <c r="F96" s="19"/>
      <c r="H96" s="7"/>
      <c r="I96" s="19"/>
      <c r="J96" s="19"/>
      <c r="K96" s="19"/>
      <c r="L96" s="19"/>
      <c r="M96" s="42"/>
    </row>
    <row r="97" spans="1:13" x14ac:dyDescent="0.2">
      <c r="A97" s="28"/>
      <c r="B97" s="7"/>
      <c r="C97" s="19"/>
      <c r="D97" s="19"/>
      <c r="E97" s="19"/>
      <c r="F97" s="19"/>
      <c r="H97" s="247" t="s">
        <v>315</v>
      </c>
      <c r="I97" s="247"/>
      <c r="J97" s="247"/>
      <c r="K97" s="247"/>
      <c r="L97" s="247"/>
      <c r="M97" s="247"/>
    </row>
    <row r="98" spans="1:13" x14ac:dyDescent="0.2">
      <c r="A98" s="28"/>
      <c r="B98" s="247" t="s">
        <v>335</v>
      </c>
      <c r="C98" s="247"/>
      <c r="D98" s="247"/>
      <c r="E98" s="247"/>
      <c r="F98" s="247"/>
      <c r="H98" s="65" t="s">
        <v>5</v>
      </c>
      <c r="I98" s="64" t="s">
        <v>10</v>
      </c>
      <c r="J98" s="64" t="s">
        <v>20</v>
      </c>
      <c r="K98" s="64" t="s">
        <v>21</v>
      </c>
      <c r="L98" s="14" t="s">
        <v>17</v>
      </c>
      <c r="M98" s="15" t="s">
        <v>19</v>
      </c>
    </row>
    <row r="99" spans="1:13" x14ac:dyDescent="0.2">
      <c r="A99" s="28"/>
      <c r="B99" s="248" t="s">
        <v>182</v>
      </c>
      <c r="C99" s="250" t="s">
        <v>0</v>
      </c>
      <c r="D99" s="251"/>
      <c r="E99" s="252"/>
      <c r="F99" s="248" t="s">
        <v>4</v>
      </c>
      <c r="H99" s="3" t="s">
        <v>6</v>
      </c>
      <c r="I99" s="4">
        <f>C102</f>
        <v>0</v>
      </c>
      <c r="J99" s="3"/>
      <c r="K99" s="4">
        <f>E102</f>
        <v>480000000</v>
      </c>
      <c r="L99" s="4">
        <f>SUM(I99:K99)</f>
        <v>480000000</v>
      </c>
      <c r="M99" s="5">
        <f>(K99/$L$104)</f>
        <v>1</v>
      </c>
    </row>
    <row r="100" spans="1:13" x14ac:dyDescent="0.2">
      <c r="A100" s="28"/>
      <c r="B100" s="249"/>
      <c r="C100" s="16" t="s">
        <v>1</v>
      </c>
      <c r="D100" s="16" t="s">
        <v>2</v>
      </c>
      <c r="E100" s="16" t="s">
        <v>3</v>
      </c>
      <c r="F100" s="249"/>
      <c r="H100" s="3" t="s">
        <v>7</v>
      </c>
      <c r="I100" s="3"/>
      <c r="J100" s="3"/>
      <c r="K100" s="3"/>
      <c r="L100" s="3"/>
      <c r="M100" s="5">
        <f t="shared" ref="M100:M104" si="29">(K100/$L$104)</f>
        <v>0</v>
      </c>
    </row>
    <row r="101" spans="1:13" ht="21.75" customHeight="1" x14ac:dyDescent="0.2">
      <c r="A101" s="28"/>
      <c r="B101" s="8" t="s">
        <v>336</v>
      </c>
      <c r="C101" s="2">
        <v>0</v>
      </c>
      <c r="D101" s="3"/>
      <c r="E101" s="2">
        <v>480000000</v>
      </c>
      <c r="F101" s="4">
        <f>SUM(C101:E101)</f>
        <v>480000000</v>
      </c>
      <c r="H101" s="3" t="s">
        <v>8</v>
      </c>
      <c r="I101" s="3"/>
      <c r="J101" s="3"/>
      <c r="K101" s="3"/>
      <c r="L101" s="3"/>
      <c r="M101" s="5">
        <f t="shared" si="29"/>
        <v>0</v>
      </c>
    </row>
    <row r="102" spans="1:13" x14ac:dyDescent="0.2">
      <c r="A102" s="28"/>
      <c r="B102" s="3" t="s">
        <v>17</v>
      </c>
      <c r="C102" s="2">
        <f>SUM(C101)</f>
        <v>0</v>
      </c>
      <c r="D102" s="2">
        <f t="shared" ref="D102:F102" si="30">SUM(D101)</f>
        <v>0</v>
      </c>
      <c r="E102" s="2">
        <f t="shared" si="30"/>
        <v>480000000</v>
      </c>
      <c r="F102" s="2">
        <f t="shared" si="30"/>
        <v>480000000</v>
      </c>
      <c r="H102" s="3" t="s">
        <v>9</v>
      </c>
      <c r="I102" s="3"/>
      <c r="J102" s="3"/>
      <c r="K102" s="3"/>
      <c r="L102" s="3"/>
      <c r="M102" s="5">
        <f t="shared" si="29"/>
        <v>0</v>
      </c>
    </row>
    <row r="103" spans="1:13" x14ac:dyDescent="0.2">
      <c r="A103" s="28"/>
      <c r="H103" s="3" t="s">
        <v>30</v>
      </c>
      <c r="I103" s="3"/>
      <c r="J103" s="3"/>
      <c r="K103" s="3"/>
      <c r="L103" s="3"/>
      <c r="M103" s="5">
        <f t="shared" si="29"/>
        <v>0</v>
      </c>
    </row>
    <row r="104" spans="1:13" x14ac:dyDescent="0.2">
      <c r="B104" s="39"/>
      <c r="C104" s="39"/>
      <c r="D104" s="7"/>
      <c r="E104" s="7"/>
      <c r="F104" s="7"/>
      <c r="H104" s="3" t="s">
        <v>17</v>
      </c>
      <c r="I104" s="4">
        <f>SUM(I99:I103)</f>
        <v>0</v>
      </c>
      <c r="J104" s="4">
        <f t="shared" ref="J104:L104" si="31">SUM(J99:J103)</f>
        <v>0</v>
      </c>
      <c r="K104" s="4">
        <f t="shared" si="31"/>
        <v>480000000</v>
      </c>
      <c r="L104" s="4">
        <f t="shared" si="31"/>
        <v>480000000</v>
      </c>
      <c r="M104" s="5">
        <f t="shared" si="29"/>
        <v>1</v>
      </c>
    </row>
    <row r="105" spans="1:13" ht="22.5" customHeight="1" x14ac:dyDescent="0.2">
      <c r="A105" s="234">
        <v>7</v>
      </c>
      <c r="B105" s="245" t="s">
        <v>390</v>
      </c>
      <c r="C105" s="245"/>
      <c r="D105" s="245"/>
      <c r="E105" s="245"/>
      <c r="F105" s="245"/>
      <c r="H105" s="245" t="s">
        <v>27</v>
      </c>
      <c r="I105" s="245"/>
      <c r="J105" s="245"/>
      <c r="K105" s="245"/>
      <c r="L105" s="245"/>
      <c r="M105" s="245"/>
    </row>
    <row r="106" spans="1:13" x14ac:dyDescent="0.2">
      <c r="A106" s="234"/>
      <c r="B106" s="242" t="s">
        <v>18</v>
      </c>
      <c r="C106" s="243" t="s">
        <v>0</v>
      </c>
      <c r="D106" s="243"/>
      <c r="E106" s="243"/>
      <c r="F106" s="242" t="s">
        <v>4</v>
      </c>
      <c r="H106" s="12" t="s">
        <v>5</v>
      </c>
      <c r="I106" s="13" t="s">
        <v>10</v>
      </c>
      <c r="J106" s="13" t="s">
        <v>20</v>
      </c>
      <c r="K106" s="13" t="s">
        <v>21</v>
      </c>
      <c r="L106" s="14" t="s">
        <v>17</v>
      </c>
      <c r="M106" s="15" t="s">
        <v>19</v>
      </c>
    </row>
    <row r="107" spans="1:13" ht="12.75" customHeight="1" x14ac:dyDescent="0.2">
      <c r="A107" s="234"/>
      <c r="B107" s="242"/>
      <c r="C107" s="16" t="s">
        <v>1</v>
      </c>
      <c r="D107" s="16" t="s">
        <v>2</v>
      </c>
      <c r="E107" s="16" t="s">
        <v>3</v>
      </c>
      <c r="F107" s="242"/>
      <c r="H107" s="3" t="s">
        <v>6</v>
      </c>
      <c r="I107" s="4">
        <f>C112</f>
        <v>460000000</v>
      </c>
      <c r="J107" s="3"/>
      <c r="K107" s="3"/>
      <c r="L107" s="4">
        <f>SUM(I107:K107)</f>
        <v>460000000</v>
      </c>
      <c r="M107" s="5">
        <f>(I107/$L$112)</f>
        <v>1</v>
      </c>
    </row>
    <row r="108" spans="1:13" x14ac:dyDescent="0.2">
      <c r="A108" s="234"/>
      <c r="B108" s="1" t="s">
        <v>31</v>
      </c>
      <c r="C108" s="2">
        <v>10000000</v>
      </c>
      <c r="D108" s="3"/>
      <c r="E108" s="3"/>
      <c r="F108" s="4">
        <f>SUM(C108:E108)</f>
        <v>10000000</v>
      </c>
      <c r="H108" s="3" t="s">
        <v>7</v>
      </c>
      <c r="I108" s="3"/>
      <c r="J108" s="3"/>
      <c r="K108" s="3"/>
      <c r="L108" s="3"/>
      <c r="M108" s="5">
        <f t="shared" ref="M108:M111" si="32">(I108/$L$112)</f>
        <v>0</v>
      </c>
    </row>
    <row r="109" spans="1:13" x14ac:dyDescent="0.2">
      <c r="A109" s="234"/>
      <c r="B109" s="1" t="s">
        <v>28</v>
      </c>
      <c r="C109" s="2">
        <v>200000000</v>
      </c>
      <c r="D109" s="3"/>
      <c r="E109" s="3"/>
      <c r="F109" s="4">
        <f t="shared" ref="F109:F111" si="33">SUM(C109:E109)</f>
        <v>200000000</v>
      </c>
      <c r="H109" s="3" t="s">
        <v>8</v>
      </c>
      <c r="I109" s="3"/>
      <c r="J109" s="3"/>
      <c r="K109" s="3"/>
      <c r="L109" s="3"/>
      <c r="M109" s="5">
        <f t="shared" si="32"/>
        <v>0</v>
      </c>
    </row>
    <row r="110" spans="1:13" x14ac:dyDescent="0.2">
      <c r="A110" s="234"/>
      <c r="B110" s="1" t="s">
        <v>32</v>
      </c>
      <c r="C110" s="2">
        <v>200000000</v>
      </c>
      <c r="D110" s="3"/>
      <c r="E110" s="3"/>
      <c r="F110" s="4">
        <f t="shared" si="33"/>
        <v>200000000</v>
      </c>
      <c r="H110" s="3" t="s">
        <v>9</v>
      </c>
      <c r="I110" s="3"/>
      <c r="J110" s="3"/>
      <c r="K110" s="3"/>
      <c r="L110" s="3"/>
      <c r="M110" s="5">
        <f t="shared" si="32"/>
        <v>0</v>
      </c>
    </row>
    <row r="111" spans="1:13" x14ac:dyDescent="0.2">
      <c r="A111" s="234"/>
      <c r="B111" s="1" t="s">
        <v>29</v>
      </c>
      <c r="C111" s="2">
        <v>50000000</v>
      </c>
      <c r="D111" s="3"/>
      <c r="E111" s="3"/>
      <c r="F111" s="4">
        <f t="shared" si="33"/>
        <v>50000000</v>
      </c>
      <c r="H111" s="3" t="s">
        <v>30</v>
      </c>
      <c r="I111" s="3"/>
      <c r="J111" s="3"/>
      <c r="K111" s="3"/>
      <c r="L111" s="3"/>
      <c r="M111" s="5">
        <f t="shared" si="32"/>
        <v>0</v>
      </c>
    </row>
    <row r="112" spans="1:13" x14ac:dyDescent="0.2">
      <c r="A112" s="234"/>
      <c r="B112" s="3" t="s">
        <v>17</v>
      </c>
      <c r="C112" s="4">
        <f>SUM(C108:C111)</f>
        <v>460000000</v>
      </c>
      <c r="D112" s="4"/>
      <c r="E112" s="4"/>
      <c r="F112" s="4">
        <f t="shared" ref="F112" si="34">SUM(F108:F111)</f>
        <v>460000000</v>
      </c>
      <c r="H112" s="3" t="s">
        <v>17</v>
      </c>
      <c r="I112" s="4">
        <f>SUM(I107:I110)</f>
        <v>460000000</v>
      </c>
      <c r="J112" s="4"/>
      <c r="K112" s="4"/>
      <c r="L112" s="4">
        <f>SUM(L107:L110)</f>
        <v>460000000</v>
      </c>
      <c r="M112" s="5">
        <f>(I112/$L$112)</f>
        <v>1</v>
      </c>
    </row>
    <row r="113" spans="1:13" x14ac:dyDescent="0.2">
      <c r="A113" s="76"/>
      <c r="B113" s="7"/>
      <c r="C113" s="19"/>
      <c r="D113" s="19"/>
      <c r="E113" s="19"/>
      <c r="F113" s="19"/>
      <c r="H113" s="7"/>
      <c r="I113" s="19"/>
      <c r="J113" s="19"/>
      <c r="K113" s="19"/>
      <c r="L113" s="19"/>
      <c r="M113" s="42"/>
    </row>
    <row r="114" spans="1:13" x14ac:dyDescent="0.2">
      <c r="A114" s="76"/>
      <c r="B114" s="7"/>
      <c r="C114" s="19"/>
      <c r="D114" s="19"/>
      <c r="E114" s="19"/>
      <c r="F114" s="19"/>
      <c r="H114" s="7"/>
      <c r="I114" s="19"/>
      <c r="J114" s="19"/>
      <c r="K114" s="19"/>
      <c r="L114" s="19"/>
      <c r="M114" s="42"/>
    </row>
    <row r="115" spans="1:13" s="126" customFormat="1" x14ac:dyDescent="0.2">
      <c r="A115" s="124"/>
      <c r="B115" s="125"/>
      <c r="C115" s="41"/>
      <c r="D115" s="41"/>
      <c r="E115" s="41"/>
      <c r="F115" s="41"/>
      <c r="H115" s="261" t="s">
        <v>387</v>
      </c>
      <c r="I115" s="262"/>
      <c r="J115" s="262"/>
      <c r="K115" s="262"/>
      <c r="L115" s="262"/>
      <c r="M115" s="263"/>
    </row>
    <row r="116" spans="1:13" s="126" customFormat="1" x14ac:dyDescent="0.2">
      <c r="A116" s="124" t="s">
        <v>235</v>
      </c>
      <c r="B116" s="268" t="s">
        <v>387</v>
      </c>
      <c r="C116" s="268"/>
      <c r="D116" s="268"/>
      <c r="E116" s="268"/>
      <c r="F116" s="268"/>
      <c r="H116" s="127" t="s">
        <v>5</v>
      </c>
      <c r="I116" s="128" t="s">
        <v>10</v>
      </c>
      <c r="J116" s="128" t="s">
        <v>20</v>
      </c>
      <c r="K116" s="128" t="s">
        <v>21</v>
      </c>
      <c r="L116" s="129" t="s">
        <v>17</v>
      </c>
      <c r="M116" s="130" t="s">
        <v>19</v>
      </c>
    </row>
    <row r="117" spans="1:13" s="126" customFormat="1" x14ac:dyDescent="0.2">
      <c r="A117" s="124"/>
      <c r="B117" s="236" t="s">
        <v>182</v>
      </c>
      <c r="C117" s="238" t="s">
        <v>0</v>
      </c>
      <c r="D117" s="239"/>
      <c r="E117" s="240"/>
      <c r="F117" s="236" t="s">
        <v>4</v>
      </c>
      <c r="H117" s="131" t="s">
        <v>6</v>
      </c>
      <c r="J117" s="131"/>
      <c r="K117" s="23">
        <f>F120</f>
        <v>1158868700</v>
      </c>
      <c r="L117" s="23">
        <f>SUM(J117:K117)</f>
        <v>1158868700</v>
      </c>
      <c r="M117" s="132">
        <f>(K117/$L$122)</f>
        <v>1</v>
      </c>
    </row>
    <row r="118" spans="1:13" s="126" customFormat="1" x14ac:dyDescent="0.2">
      <c r="A118" s="124"/>
      <c r="B118" s="237"/>
      <c r="C118" s="133" t="s">
        <v>1</v>
      </c>
      <c r="D118" s="133" t="s">
        <v>2</v>
      </c>
      <c r="E118" s="133" t="s">
        <v>3</v>
      </c>
      <c r="F118" s="237"/>
      <c r="H118" s="131" t="s">
        <v>7</v>
      </c>
      <c r="I118" s="131"/>
      <c r="J118" s="131"/>
      <c r="K118" s="131"/>
      <c r="L118" s="131"/>
      <c r="M118" s="132">
        <f t="shared" ref="M118:M122" si="35">(K118/$L$122)</f>
        <v>0</v>
      </c>
    </row>
    <row r="119" spans="1:13" s="126" customFormat="1" ht="22.5" x14ac:dyDescent="0.2">
      <c r="A119" s="124"/>
      <c r="B119" s="134" t="s">
        <v>198</v>
      </c>
      <c r="C119" s="126">
        <v>0</v>
      </c>
      <c r="D119" s="131"/>
      <c r="E119" s="22">
        <v>1158868700</v>
      </c>
      <c r="F119" s="23">
        <f>SUM(D119:E119)</f>
        <v>1158868700</v>
      </c>
      <c r="H119" s="131" t="s">
        <v>8</v>
      </c>
      <c r="I119" s="131"/>
      <c r="J119" s="131"/>
      <c r="K119" s="131"/>
      <c r="L119" s="131"/>
      <c r="M119" s="132">
        <f t="shared" si="35"/>
        <v>0</v>
      </c>
    </row>
    <row r="120" spans="1:13" s="126" customFormat="1" ht="11.25" customHeight="1" x14ac:dyDescent="0.2">
      <c r="A120" s="124"/>
      <c r="B120" s="131" t="s">
        <v>17</v>
      </c>
      <c r="C120" s="22">
        <f>SUM(C119)</f>
        <v>0</v>
      </c>
      <c r="D120" s="22">
        <f t="shared" ref="D120:F120" si="36">SUM(D119)</f>
        <v>0</v>
      </c>
      <c r="E120" s="22">
        <f t="shared" si="36"/>
        <v>1158868700</v>
      </c>
      <c r="F120" s="22">
        <f t="shared" si="36"/>
        <v>1158868700</v>
      </c>
      <c r="H120" s="131" t="s">
        <v>9</v>
      </c>
      <c r="I120" s="131"/>
      <c r="J120" s="131"/>
      <c r="K120" s="131"/>
      <c r="L120" s="131"/>
      <c r="M120" s="132">
        <f t="shared" si="35"/>
        <v>0</v>
      </c>
    </row>
    <row r="121" spans="1:13" s="126" customFormat="1" x14ac:dyDescent="0.2">
      <c r="B121" s="135"/>
      <c r="C121" s="135"/>
      <c r="D121" s="125"/>
      <c r="E121" s="125"/>
      <c r="F121" s="125"/>
      <c r="H121" s="131" t="s">
        <v>30</v>
      </c>
      <c r="I121" s="131"/>
      <c r="J121" s="131"/>
      <c r="K121" s="131"/>
      <c r="L121" s="131"/>
      <c r="M121" s="132">
        <f t="shared" si="35"/>
        <v>0</v>
      </c>
    </row>
    <row r="122" spans="1:13" s="126" customFormat="1" x14ac:dyDescent="0.2">
      <c r="A122" s="124"/>
      <c r="B122" s="125"/>
      <c r="C122" s="41"/>
      <c r="D122" s="41"/>
      <c r="E122" s="41"/>
      <c r="F122" s="41"/>
      <c r="H122" s="131" t="s">
        <v>17</v>
      </c>
      <c r="I122" s="23">
        <f>SUM(I117:I121)</f>
        <v>0</v>
      </c>
      <c r="J122" s="23">
        <f t="shared" ref="J122:L122" si="37">SUM(J117:J121)</f>
        <v>0</v>
      </c>
      <c r="K122" s="23">
        <f t="shared" si="37"/>
        <v>1158868700</v>
      </c>
      <c r="L122" s="23">
        <f t="shared" si="37"/>
        <v>1158868700</v>
      </c>
      <c r="M122" s="132">
        <f t="shared" si="35"/>
        <v>1</v>
      </c>
    </row>
    <row r="123" spans="1:13" s="126" customFormat="1" x14ac:dyDescent="0.2">
      <c r="A123" s="124"/>
      <c r="B123" s="125"/>
      <c r="C123" s="41"/>
      <c r="D123" s="41"/>
      <c r="E123" s="41"/>
      <c r="F123" s="41"/>
    </row>
    <row r="124" spans="1:13" x14ac:dyDescent="0.2">
      <c r="A124" s="76"/>
      <c r="B124" s="7"/>
      <c r="C124" s="19"/>
      <c r="D124" s="19"/>
      <c r="E124" s="19"/>
      <c r="F124" s="19"/>
    </row>
    <row r="125" spans="1:13" ht="23.25" customHeight="1" x14ac:dyDescent="0.2">
      <c r="A125" s="234">
        <v>8</v>
      </c>
      <c r="B125" s="245" t="s">
        <v>394</v>
      </c>
      <c r="C125" s="245"/>
      <c r="D125" s="245"/>
      <c r="E125" s="245"/>
      <c r="F125" s="245"/>
      <c r="H125" s="245" t="s">
        <v>112</v>
      </c>
      <c r="I125" s="245"/>
      <c r="J125" s="245"/>
      <c r="K125" s="245"/>
      <c r="L125" s="245"/>
      <c r="M125" s="245"/>
    </row>
    <row r="126" spans="1:13" x14ac:dyDescent="0.2">
      <c r="A126" s="234"/>
      <c r="B126" s="242" t="s">
        <v>18</v>
      </c>
      <c r="C126" s="243" t="s">
        <v>0</v>
      </c>
      <c r="D126" s="243"/>
      <c r="E126" s="243"/>
      <c r="F126" s="242" t="s">
        <v>4</v>
      </c>
      <c r="H126" s="12" t="s">
        <v>5</v>
      </c>
      <c r="I126" s="13" t="s">
        <v>10</v>
      </c>
      <c r="J126" s="13" t="s">
        <v>20</v>
      </c>
      <c r="K126" s="13" t="s">
        <v>21</v>
      </c>
      <c r="L126" s="14" t="s">
        <v>17</v>
      </c>
      <c r="M126" s="15" t="s">
        <v>19</v>
      </c>
    </row>
    <row r="127" spans="1:13" x14ac:dyDescent="0.2">
      <c r="A127" s="234"/>
      <c r="B127" s="242"/>
      <c r="C127" s="16" t="s">
        <v>1</v>
      </c>
      <c r="D127" s="16" t="s">
        <v>2</v>
      </c>
      <c r="E127" s="16" t="s">
        <v>3</v>
      </c>
      <c r="F127" s="242"/>
      <c r="H127" s="3" t="s">
        <v>6</v>
      </c>
      <c r="I127" s="4">
        <f>C128+C129+C130+C131</f>
        <v>530000000</v>
      </c>
      <c r="J127" s="4">
        <v>400000000</v>
      </c>
      <c r="K127" s="3"/>
      <c r="L127" s="4">
        <f>SUM(I127:K127)</f>
        <v>930000000</v>
      </c>
      <c r="M127" s="24">
        <f t="shared" ref="M127:M132" si="38">(L127/$L$132)</f>
        <v>0.93</v>
      </c>
    </row>
    <row r="128" spans="1:13" x14ac:dyDescent="0.2">
      <c r="A128" s="234"/>
      <c r="B128" s="8" t="s">
        <v>113</v>
      </c>
      <c r="C128" s="22">
        <v>300000000</v>
      </c>
      <c r="D128" s="3"/>
      <c r="E128" s="3"/>
      <c r="F128" s="2">
        <f>SUM(C128:E128)</f>
        <v>300000000</v>
      </c>
      <c r="H128" s="3" t="s">
        <v>7</v>
      </c>
      <c r="I128" s="3"/>
      <c r="J128" s="3"/>
      <c r="K128" s="3"/>
      <c r="L128" s="4"/>
      <c r="M128" s="24">
        <f t="shared" si="38"/>
        <v>0</v>
      </c>
    </row>
    <row r="129" spans="1:13" x14ac:dyDescent="0.2">
      <c r="A129" s="234"/>
      <c r="B129" s="8" t="s">
        <v>114</v>
      </c>
      <c r="C129" s="22">
        <v>100000000</v>
      </c>
      <c r="D129" s="3"/>
      <c r="E129" s="3"/>
      <c r="F129" s="2">
        <f t="shared" ref="F129:F133" si="39">SUM(C129:E129)</f>
        <v>100000000</v>
      </c>
      <c r="H129" s="3" t="s">
        <v>8</v>
      </c>
      <c r="I129" s="4"/>
      <c r="J129" s="4">
        <v>70000000</v>
      </c>
      <c r="K129" s="3"/>
      <c r="L129" s="4">
        <f t="shared" ref="L129" si="40">SUM(I129:K129)</f>
        <v>70000000</v>
      </c>
      <c r="M129" s="24">
        <f t="shared" si="38"/>
        <v>7.0000000000000007E-2</v>
      </c>
    </row>
    <row r="130" spans="1:13" x14ac:dyDescent="0.2">
      <c r="A130" s="234"/>
      <c r="B130" s="8" t="s">
        <v>115</v>
      </c>
      <c r="C130" s="22">
        <v>100000000</v>
      </c>
      <c r="D130" s="2"/>
      <c r="E130" s="3"/>
      <c r="F130" s="2">
        <f t="shared" si="39"/>
        <v>100000000</v>
      </c>
      <c r="H130" s="3" t="s">
        <v>9</v>
      </c>
      <c r="I130" s="4"/>
      <c r="J130" s="2"/>
      <c r="K130" s="3"/>
      <c r="L130" s="4"/>
      <c r="M130" s="24">
        <f t="shared" si="38"/>
        <v>0</v>
      </c>
    </row>
    <row r="131" spans="1:13" x14ac:dyDescent="0.2">
      <c r="A131" s="234"/>
      <c r="B131" s="8" t="s">
        <v>116</v>
      </c>
      <c r="C131" s="22">
        <v>30000000</v>
      </c>
      <c r="D131" s="2"/>
      <c r="E131" s="3"/>
      <c r="F131" s="2">
        <f t="shared" si="39"/>
        <v>30000000</v>
      </c>
      <c r="H131" s="3" t="s">
        <v>30</v>
      </c>
      <c r="I131" s="3"/>
      <c r="J131" s="3"/>
      <c r="K131" s="3"/>
      <c r="L131" s="4"/>
      <c r="M131" s="24">
        <f t="shared" si="38"/>
        <v>0</v>
      </c>
    </row>
    <row r="132" spans="1:13" x14ac:dyDescent="0.2">
      <c r="A132" s="234"/>
      <c r="B132" s="3" t="s">
        <v>117</v>
      </c>
      <c r="C132" s="3">
        <v>0</v>
      </c>
      <c r="D132" s="2">
        <v>470000000</v>
      </c>
      <c r="E132" s="3"/>
      <c r="F132" s="2">
        <f>SUM(C132:E132)</f>
        <v>470000000</v>
      </c>
      <c r="H132" s="3" t="s">
        <v>17</v>
      </c>
      <c r="I132" s="4">
        <f>SUM(I127:I131)</f>
        <v>530000000</v>
      </c>
      <c r="J132" s="4">
        <f t="shared" ref="J132" si="41">SUM(J127:J131)</f>
        <v>470000000</v>
      </c>
      <c r="K132" s="4"/>
      <c r="L132" s="4">
        <f>SUM(I132:K132)</f>
        <v>1000000000</v>
      </c>
      <c r="M132" s="24">
        <f t="shared" si="38"/>
        <v>1</v>
      </c>
    </row>
    <row r="133" spans="1:13" x14ac:dyDescent="0.2">
      <c r="A133" s="234"/>
      <c r="B133" s="3" t="s">
        <v>17</v>
      </c>
      <c r="C133" s="23">
        <f>SUM(C128:C132)</f>
        <v>530000000</v>
      </c>
      <c r="D133" s="23">
        <f t="shared" ref="D133" si="42">SUM(D128:D132)</f>
        <v>470000000</v>
      </c>
      <c r="E133" s="23"/>
      <c r="F133" s="2">
        <f t="shared" si="39"/>
        <v>1000000000</v>
      </c>
    </row>
    <row r="134" spans="1:13" x14ac:dyDescent="0.2">
      <c r="A134" s="28"/>
      <c r="B134" s="7"/>
      <c r="C134" s="41"/>
      <c r="D134" s="41"/>
      <c r="E134" s="41"/>
      <c r="F134" s="11"/>
    </row>
    <row r="135" spans="1:13" x14ac:dyDescent="0.2">
      <c r="A135" s="28"/>
      <c r="B135" s="7"/>
      <c r="C135" s="41"/>
      <c r="D135" s="41"/>
      <c r="E135" s="41"/>
      <c r="F135" s="11"/>
    </row>
    <row r="136" spans="1:13" x14ac:dyDescent="0.2">
      <c r="A136" s="234">
        <v>9</v>
      </c>
      <c r="B136" s="245" t="s">
        <v>395</v>
      </c>
      <c r="C136" s="245"/>
      <c r="D136" s="245"/>
      <c r="E136" s="245"/>
      <c r="F136" s="245"/>
      <c r="H136" s="245" t="s">
        <v>137</v>
      </c>
      <c r="I136" s="245"/>
      <c r="J136" s="245"/>
      <c r="K136" s="245"/>
      <c r="L136" s="245"/>
      <c r="M136" s="245"/>
    </row>
    <row r="137" spans="1:13" x14ac:dyDescent="0.2">
      <c r="A137" s="234"/>
      <c r="B137" s="242" t="s">
        <v>18</v>
      </c>
      <c r="C137" s="243" t="s">
        <v>0</v>
      </c>
      <c r="D137" s="243"/>
      <c r="E137" s="243"/>
      <c r="F137" s="242" t="s">
        <v>4</v>
      </c>
      <c r="H137" s="18" t="s">
        <v>5</v>
      </c>
      <c r="I137" s="17" t="s">
        <v>10</v>
      </c>
      <c r="J137" s="17" t="s">
        <v>20</v>
      </c>
      <c r="K137" s="17" t="s">
        <v>21</v>
      </c>
      <c r="L137" s="14" t="s">
        <v>17</v>
      </c>
      <c r="M137" s="15" t="s">
        <v>19</v>
      </c>
    </row>
    <row r="138" spans="1:13" x14ac:dyDescent="0.2">
      <c r="A138" s="234"/>
      <c r="B138" s="242"/>
      <c r="C138" s="16" t="s">
        <v>1</v>
      </c>
      <c r="D138" s="16" t="s">
        <v>2</v>
      </c>
      <c r="E138" s="16" t="s">
        <v>3</v>
      </c>
      <c r="F138" s="242"/>
      <c r="H138" s="3" t="s">
        <v>6</v>
      </c>
      <c r="I138" s="4"/>
      <c r="J138" s="2">
        <v>1500000000</v>
      </c>
      <c r="K138" s="2"/>
      <c r="L138" s="2">
        <f>SUM(I138:K138)</f>
        <v>1500000000</v>
      </c>
      <c r="M138" s="24">
        <f t="shared" ref="M138:M143" si="43">(L138/$L$143)</f>
        <v>0.53956834532374098</v>
      </c>
    </row>
    <row r="139" spans="1:13" x14ac:dyDescent="0.2">
      <c r="A139" s="234"/>
      <c r="B139" s="8" t="s">
        <v>128</v>
      </c>
      <c r="C139" s="22">
        <v>300000000</v>
      </c>
      <c r="D139" s="3"/>
      <c r="E139" s="3"/>
      <c r="F139" s="2">
        <f>SUM(C139:E139)</f>
        <v>300000000</v>
      </c>
      <c r="H139" s="3" t="s">
        <v>7</v>
      </c>
      <c r="I139" s="4">
        <v>0</v>
      </c>
      <c r="J139" s="2"/>
      <c r="K139" s="2"/>
      <c r="L139" s="2"/>
      <c r="M139" s="24">
        <f t="shared" si="43"/>
        <v>0</v>
      </c>
    </row>
    <row r="140" spans="1:13" ht="22.5" x14ac:dyDescent="0.2">
      <c r="A140" s="234"/>
      <c r="B140" s="8" t="s">
        <v>133</v>
      </c>
      <c r="C140" s="22">
        <v>600000000</v>
      </c>
      <c r="D140" s="3"/>
      <c r="E140" s="3"/>
      <c r="F140" s="2">
        <f>SUM(C140:E140)</f>
        <v>600000000</v>
      </c>
      <c r="H140" s="3" t="s">
        <v>8</v>
      </c>
      <c r="I140" s="4">
        <v>1000000000</v>
      </c>
      <c r="J140" s="2">
        <v>280000000</v>
      </c>
      <c r="K140" s="2"/>
      <c r="L140" s="2">
        <f t="shared" ref="L140" si="44">SUM(I140:K140)</f>
        <v>1280000000</v>
      </c>
      <c r="M140" s="24">
        <f t="shared" si="43"/>
        <v>0.46043165467625902</v>
      </c>
    </row>
    <row r="141" spans="1:13" x14ac:dyDescent="0.2">
      <c r="A141" s="234"/>
      <c r="B141" s="8" t="s">
        <v>134</v>
      </c>
      <c r="C141" s="22">
        <v>100000000</v>
      </c>
      <c r="D141" s="3"/>
      <c r="E141" s="3"/>
      <c r="F141" s="2">
        <f>SUM(C141:E141)</f>
        <v>100000000</v>
      </c>
      <c r="H141" s="3" t="s">
        <v>9</v>
      </c>
      <c r="I141" s="4"/>
      <c r="J141" s="2"/>
      <c r="K141" s="2"/>
      <c r="L141" s="2"/>
      <c r="M141" s="24">
        <f t="shared" si="43"/>
        <v>0</v>
      </c>
    </row>
    <row r="142" spans="1:13" x14ac:dyDescent="0.2">
      <c r="A142" s="234"/>
      <c r="B142" s="8" t="s">
        <v>135</v>
      </c>
      <c r="C142" s="22">
        <v>0</v>
      </c>
      <c r="D142" s="2">
        <v>1500000000</v>
      </c>
      <c r="E142" s="3"/>
      <c r="F142" s="2">
        <f>SUM(C142:E142)</f>
        <v>1500000000</v>
      </c>
      <c r="H142" s="3" t="s">
        <v>30</v>
      </c>
      <c r="I142" s="3"/>
      <c r="J142" s="2"/>
      <c r="K142" s="2"/>
      <c r="L142" s="2"/>
      <c r="M142" s="24">
        <f t="shared" si="43"/>
        <v>0</v>
      </c>
    </row>
    <row r="143" spans="1:13" x14ac:dyDescent="0.2">
      <c r="A143" s="234"/>
      <c r="B143" s="9" t="s">
        <v>136</v>
      </c>
      <c r="C143" s="22">
        <v>0</v>
      </c>
      <c r="D143" s="2">
        <v>280000000</v>
      </c>
      <c r="E143" s="3"/>
      <c r="F143" s="2">
        <f>SUM(C143:E143)</f>
        <v>280000000</v>
      </c>
      <c r="H143" s="3" t="s">
        <v>17</v>
      </c>
      <c r="I143" s="4">
        <f>SUM(I138:I142)</f>
        <v>1000000000</v>
      </c>
      <c r="J143" s="4">
        <f>SUM(J138:J142)</f>
        <v>1780000000</v>
      </c>
      <c r="K143" s="4"/>
      <c r="L143" s="4">
        <f>SUM(L138:L142)</f>
        <v>2780000000</v>
      </c>
      <c r="M143" s="24">
        <f t="shared" si="43"/>
        <v>1</v>
      </c>
    </row>
    <row r="144" spans="1:13" x14ac:dyDescent="0.2">
      <c r="A144" s="234"/>
      <c r="B144" s="3" t="s">
        <v>17</v>
      </c>
      <c r="C144" s="23">
        <f>SUM(C139:C143)</f>
        <v>1000000000</v>
      </c>
      <c r="D144" s="23">
        <f>SUM(D139:D143)</f>
        <v>1780000000</v>
      </c>
      <c r="E144" s="23"/>
      <c r="F144" s="23">
        <f>SUM(F139:F143)</f>
        <v>2780000000</v>
      </c>
      <c r="L144" s="19"/>
    </row>
    <row r="145" spans="1:13" x14ac:dyDescent="0.2">
      <c r="A145" s="28"/>
      <c r="B145" s="7"/>
      <c r="C145" s="41"/>
      <c r="D145" s="41"/>
      <c r="E145" s="41"/>
      <c r="F145" s="41"/>
      <c r="L145" s="19"/>
    </row>
    <row r="146" spans="1:13" x14ac:dyDescent="0.2">
      <c r="A146" s="28"/>
      <c r="B146" s="7"/>
      <c r="C146" s="41"/>
      <c r="D146" s="41"/>
      <c r="E146" s="41"/>
      <c r="F146" s="41"/>
      <c r="L146" s="19"/>
    </row>
    <row r="147" spans="1:13" ht="22.5" customHeight="1" x14ac:dyDescent="0.2">
      <c r="A147" s="234">
        <v>10</v>
      </c>
      <c r="B147" s="245" t="s">
        <v>396</v>
      </c>
      <c r="C147" s="245"/>
      <c r="D147" s="245"/>
      <c r="E147" s="245"/>
      <c r="F147" s="245"/>
      <c r="H147" s="245" t="s">
        <v>38</v>
      </c>
      <c r="I147" s="245"/>
      <c r="J147" s="245"/>
      <c r="K147" s="245"/>
      <c r="L147" s="245"/>
      <c r="M147" s="245"/>
    </row>
    <row r="148" spans="1:13" x14ac:dyDescent="0.2">
      <c r="A148" s="234"/>
      <c r="B148" s="242" t="s">
        <v>18</v>
      </c>
      <c r="C148" s="243" t="s">
        <v>0</v>
      </c>
      <c r="D148" s="243"/>
      <c r="E148" s="243"/>
      <c r="F148" s="242" t="s">
        <v>4</v>
      </c>
      <c r="H148" s="12" t="s">
        <v>5</v>
      </c>
      <c r="I148" s="13" t="s">
        <v>10</v>
      </c>
      <c r="J148" s="13" t="s">
        <v>20</v>
      </c>
      <c r="K148" s="13" t="s">
        <v>21</v>
      </c>
      <c r="L148" s="14" t="s">
        <v>17</v>
      </c>
      <c r="M148" s="15" t="s">
        <v>19</v>
      </c>
    </row>
    <row r="149" spans="1:13" ht="12.75" customHeight="1" x14ac:dyDescent="0.2">
      <c r="A149" s="234"/>
      <c r="B149" s="242"/>
      <c r="C149" s="16" t="s">
        <v>1</v>
      </c>
      <c r="D149" s="16" t="s">
        <v>2</v>
      </c>
      <c r="E149" s="16" t="s">
        <v>3</v>
      </c>
      <c r="F149" s="242"/>
      <c r="H149" s="3" t="s">
        <v>6</v>
      </c>
      <c r="I149" s="4">
        <f>C150</f>
        <v>100000000</v>
      </c>
      <c r="J149" s="4">
        <f>SUM(D151:D155)</f>
        <v>176221000</v>
      </c>
      <c r="K149" s="3"/>
      <c r="L149" s="4">
        <f>SUM(I149:K149)</f>
        <v>276221000</v>
      </c>
      <c r="M149" s="5">
        <f t="shared" ref="M149:M154" si="45">(L149/$L$154)</f>
        <v>1</v>
      </c>
    </row>
    <row r="150" spans="1:13" ht="22.5" x14ac:dyDescent="0.2">
      <c r="A150" s="234"/>
      <c r="B150" s="8" t="s">
        <v>39</v>
      </c>
      <c r="C150" s="2">
        <v>100000000</v>
      </c>
      <c r="D150" s="2"/>
      <c r="E150" s="2"/>
      <c r="F150" s="2">
        <f>SUM(C150:E150)</f>
        <v>100000000</v>
      </c>
      <c r="H150" s="3" t="s">
        <v>7</v>
      </c>
      <c r="I150" s="3"/>
      <c r="J150" s="3"/>
      <c r="K150" s="3"/>
      <c r="L150" s="4"/>
      <c r="M150" s="5">
        <f t="shared" si="45"/>
        <v>0</v>
      </c>
    </row>
    <row r="151" spans="1:13" ht="22.5" x14ac:dyDescent="0.2">
      <c r="A151" s="234"/>
      <c r="B151" s="8" t="s">
        <v>40</v>
      </c>
      <c r="C151" s="2">
        <v>0</v>
      </c>
      <c r="D151" s="2">
        <v>75000000</v>
      </c>
      <c r="E151" s="2"/>
      <c r="F151" s="2">
        <f t="shared" ref="F151:F155" si="46">SUM(C151:E151)</f>
        <v>75000000</v>
      </c>
      <c r="H151" s="3" t="s">
        <v>8</v>
      </c>
      <c r="I151" s="3"/>
      <c r="J151" s="3"/>
      <c r="K151" s="3"/>
      <c r="L151" s="4"/>
      <c r="M151" s="5">
        <f t="shared" si="45"/>
        <v>0</v>
      </c>
    </row>
    <row r="152" spans="1:13" ht="22.5" x14ac:dyDescent="0.2">
      <c r="A152" s="234"/>
      <c r="B152" s="8" t="s">
        <v>41</v>
      </c>
      <c r="C152" s="2">
        <v>0</v>
      </c>
      <c r="D152" s="2">
        <v>60000000</v>
      </c>
      <c r="E152" s="2"/>
      <c r="F152" s="2">
        <f t="shared" si="46"/>
        <v>60000000</v>
      </c>
      <c r="H152" s="3" t="s">
        <v>9</v>
      </c>
      <c r="I152" s="3"/>
      <c r="J152" s="3"/>
      <c r="K152" s="3"/>
      <c r="L152" s="4"/>
      <c r="M152" s="5">
        <f t="shared" si="45"/>
        <v>0</v>
      </c>
    </row>
    <row r="153" spans="1:13" ht="22.5" x14ac:dyDescent="0.2">
      <c r="A153" s="234"/>
      <c r="B153" s="8" t="s">
        <v>42</v>
      </c>
      <c r="C153" s="2">
        <v>0</v>
      </c>
      <c r="D153" s="2">
        <v>10000000</v>
      </c>
      <c r="E153" s="2"/>
      <c r="F153" s="2">
        <f t="shared" si="46"/>
        <v>10000000</v>
      </c>
      <c r="H153" s="3" t="s">
        <v>30</v>
      </c>
      <c r="I153" s="3"/>
      <c r="J153" s="3"/>
      <c r="K153" s="3"/>
      <c r="L153" s="4"/>
      <c r="M153" s="5">
        <f t="shared" si="45"/>
        <v>0</v>
      </c>
    </row>
    <row r="154" spans="1:13" ht="22.5" x14ac:dyDescent="0.2">
      <c r="A154" s="234"/>
      <c r="B154" s="9" t="s">
        <v>43</v>
      </c>
      <c r="C154" s="2">
        <v>0</v>
      </c>
      <c r="D154" s="2">
        <v>25111000</v>
      </c>
      <c r="E154" s="2"/>
      <c r="F154" s="2">
        <f t="shared" si="46"/>
        <v>25111000</v>
      </c>
      <c r="H154" s="3" t="s">
        <v>17</v>
      </c>
      <c r="I154" s="4">
        <f>SUM(I149:I153)</f>
        <v>100000000</v>
      </c>
      <c r="J154" s="4">
        <f>SUM(J149:J153)</f>
        <v>176221000</v>
      </c>
      <c r="K154" s="4"/>
      <c r="L154" s="4">
        <f t="shared" ref="L154" si="47">SUM(L149:L153)</f>
        <v>276221000</v>
      </c>
      <c r="M154" s="5">
        <f t="shared" si="45"/>
        <v>1</v>
      </c>
    </row>
    <row r="155" spans="1:13" ht="33.75" x14ac:dyDescent="0.2">
      <c r="A155" s="234"/>
      <c r="B155" s="9" t="s">
        <v>44</v>
      </c>
      <c r="C155" s="2">
        <v>0</v>
      </c>
      <c r="D155" s="2">
        <v>6110000</v>
      </c>
      <c r="E155" s="2"/>
      <c r="F155" s="2">
        <f t="shared" si="46"/>
        <v>6110000</v>
      </c>
    </row>
    <row r="156" spans="1:13" x14ac:dyDescent="0.2">
      <c r="A156" s="234"/>
      <c r="B156" s="3" t="s">
        <v>17</v>
      </c>
      <c r="C156" s="2">
        <f>SUM(C150:C155)</f>
        <v>100000000</v>
      </c>
      <c r="D156" s="2">
        <f>SUM(D150:D155)</f>
        <v>176221000</v>
      </c>
      <c r="E156" s="2"/>
      <c r="F156" s="2">
        <f>SUM(F150:F155)</f>
        <v>276221000</v>
      </c>
      <c r="G156" s="7"/>
      <c r="H156" s="7"/>
    </row>
    <row r="157" spans="1:13" x14ac:dyDescent="0.2">
      <c r="A157" s="28"/>
      <c r="B157" s="7"/>
      <c r="C157" s="41"/>
      <c r="D157" s="41"/>
      <c r="E157" s="41"/>
      <c r="F157" s="41"/>
      <c r="L157" s="19"/>
    </row>
    <row r="158" spans="1:13" x14ac:dyDescent="0.2">
      <c r="A158" s="28"/>
      <c r="B158" s="7"/>
      <c r="C158" s="41"/>
      <c r="D158" s="41"/>
      <c r="E158" s="41"/>
      <c r="F158" s="41"/>
      <c r="L158" s="19"/>
    </row>
    <row r="159" spans="1:13" ht="22.5" customHeight="1" x14ac:dyDescent="0.2">
      <c r="A159" s="260">
        <v>11</v>
      </c>
      <c r="B159" s="245" t="s">
        <v>397</v>
      </c>
      <c r="C159" s="245"/>
      <c r="D159" s="245"/>
      <c r="E159" s="245"/>
      <c r="F159" s="245"/>
      <c r="H159" s="245" t="s">
        <v>45</v>
      </c>
      <c r="I159" s="245"/>
      <c r="J159" s="245"/>
      <c r="K159" s="245"/>
      <c r="L159" s="245"/>
      <c r="M159" s="245"/>
    </row>
    <row r="160" spans="1:13" x14ac:dyDescent="0.2">
      <c r="A160" s="260"/>
      <c r="B160" s="242" t="s">
        <v>18</v>
      </c>
      <c r="C160" s="243" t="s">
        <v>0</v>
      </c>
      <c r="D160" s="243"/>
      <c r="E160" s="243"/>
      <c r="F160" s="242" t="s">
        <v>4</v>
      </c>
      <c r="H160" s="53" t="s">
        <v>5</v>
      </c>
      <c r="I160" s="52" t="s">
        <v>10</v>
      </c>
      <c r="J160" s="52" t="s">
        <v>20</v>
      </c>
      <c r="K160" s="52" t="s">
        <v>21</v>
      </c>
      <c r="L160" s="14" t="s">
        <v>17</v>
      </c>
      <c r="M160" s="15" t="s">
        <v>19</v>
      </c>
    </row>
    <row r="161" spans="1:13" ht="12.75" customHeight="1" x14ac:dyDescent="0.2">
      <c r="A161" s="260"/>
      <c r="B161" s="242"/>
      <c r="C161" s="16" t="s">
        <v>1</v>
      </c>
      <c r="D161" s="16" t="s">
        <v>2</v>
      </c>
      <c r="E161" s="16" t="s">
        <v>3</v>
      </c>
      <c r="F161" s="242"/>
      <c r="H161" s="3" t="s">
        <v>6</v>
      </c>
      <c r="I161" s="4">
        <f>C162</f>
        <v>851851000</v>
      </c>
      <c r="J161" s="4"/>
      <c r="K161" s="3"/>
      <c r="L161" s="4">
        <f>SUM(I161:K161)</f>
        <v>851851000</v>
      </c>
      <c r="M161" s="5">
        <f t="shared" ref="M161:M166" si="48">(L161/$L$166)</f>
        <v>1</v>
      </c>
    </row>
    <row r="162" spans="1:13" x14ac:dyDescent="0.2">
      <c r="A162" s="260"/>
      <c r="B162" s="1" t="s">
        <v>46</v>
      </c>
      <c r="C162" s="2">
        <v>851851000</v>
      </c>
      <c r="D162" s="2"/>
      <c r="E162" s="2"/>
      <c r="F162" s="2">
        <f>SUM(C162:E162)</f>
        <v>851851000</v>
      </c>
      <c r="H162" s="3" t="s">
        <v>7</v>
      </c>
      <c r="I162" s="3"/>
      <c r="J162" s="3"/>
      <c r="K162" s="3"/>
      <c r="L162" s="4"/>
      <c r="M162" s="5">
        <f t="shared" si="48"/>
        <v>0</v>
      </c>
    </row>
    <row r="163" spans="1:13" x14ac:dyDescent="0.2">
      <c r="A163" s="260"/>
      <c r="B163" s="3" t="s">
        <v>17</v>
      </c>
      <c r="C163" s="2">
        <f>SUM(C162)</f>
        <v>851851000</v>
      </c>
      <c r="D163" s="2"/>
      <c r="E163" s="2"/>
      <c r="F163" s="2">
        <f t="shared" ref="F163" si="49">SUM(F162)</f>
        <v>851851000</v>
      </c>
      <c r="H163" s="3" t="s">
        <v>8</v>
      </c>
      <c r="I163" s="3"/>
      <c r="J163" s="3"/>
      <c r="K163" s="3"/>
      <c r="L163" s="4"/>
      <c r="M163" s="5">
        <f t="shared" si="48"/>
        <v>0</v>
      </c>
    </row>
    <row r="164" spans="1:13" x14ac:dyDescent="0.2">
      <c r="A164" s="27"/>
      <c r="H164" s="3" t="s">
        <v>9</v>
      </c>
      <c r="I164" s="3"/>
      <c r="J164" s="3"/>
      <c r="K164" s="3"/>
      <c r="L164" s="4"/>
      <c r="M164" s="5">
        <f t="shared" si="48"/>
        <v>0</v>
      </c>
    </row>
    <row r="165" spans="1:13" x14ac:dyDescent="0.2">
      <c r="B165" s="10"/>
      <c r="C165" s="11"/>
      <c r="D165" s="11"/>
      <c r="E165" s="11"/>
      <c r="F165" s="11"/>
      <c r="H165" s="3" t="s">
        <v>30</v>
      </c>
      <c r="I165" s="3"/>
      <c r="J165" s="3"/>
      <c r="K165" s="3"/>
      <c r="L165" s="4"/>
      <c r="M165" s="5">
        <f t="shared" si="48"/>
        <v>0</v>
      </c>
    </row>
    <row r="166" spans="1:13" x14ac:dyDescent="0.2">
      <c r="H166" s="3" t="s">
        <v>17</v>
      </c>
      <c r="I166" s="4">
        <f>SUM(I161:I165)</f>
        <v>851851000</v>
      </c>
      <c r="J166" s="4"/>
      <c r="K166" s="4"/>
      <c r="L166" s="4">
        <f>SUM(L161:L165)</f>
        <v>851851000</v>
      </c>
      <c r="M166" s="5">
        <f t="shared" si="48"/>
        <v>1</v>
      </c>
    </row>
    <row r="168" spans="1:13" x14ac:dyDescent="0.2">
      <c r="B168" s="271" t="s">
        <v>316</v>
      </c>
      <c r="C168" s="272"/>
      <c r="D168" s="272"/>
      <c r="E168" s="272"/>
      <c r="F168" s="273"/>
      <c r="H168" s="247" t="s">
        <v>316</v>
      </c>
      <c r="I168" s="247"/>
      <c r="J168" s="247"/>
      <c r="K168" s="247"/>
      <c r="L168" s="247"/>
      <c r="M168" s="247"/>
    </row>
    <row r="169" spans="1:13" x14ac:dyDescent="0.2">
      <c r="B169" s="54" t="s">
        <v>182</v>
      </c>
      <c r="C169" s="56" t="s">
        <v>0</v>
      </c>
      <c r="D169" s="57"/>
      <c r="E169" s="58"/>
      <c r="F169" s="54" t="s">
        <v>4</v>
      </c>
      <c r="H169" s="65" t="s">
        <v>5</v>
      </c>
      <c r="I169" s="64" t="s">
        <v>10</v>
      </c>
      <c r="J169" s="64" t="s">
        <v>20</v>
      </c>
      <c r="K169" s="64" t="s">
        <v>21</v>
      </c>
      <c r="L169" s="14" t="s">
        <v>17</v>
      </c>
      <c r="M169" s="15" t="s">
        <v>19</v>
      </c>
    </row>
    <row r="170" spans="1:13" x14ac:dyDescent="0.2">
      <c r="B170" s="55"/>
      <c r="C170" s="16" t="s">
        <v>1</v>
      </c>
      <c r="D170" s="16" t="s">
        <v>2</v>
      </c>
      <c r="E170" s="16" t="s">
        <v>3</v>
      </c>
      <c r="F170" s="55"/>
      <c r="H170" s="3" t="s">
        <v>6</v>
      </c>
      <c r="I170" s="4"/>
      <c r="J170" s="3"/>
      <c r="K170" s="4">
        <f>E172</f>
        <v>480000000</v>
      </c>
      <c r="L170" s="4">
        <f>SUM(I170:K170)</f>
        <v>480000000</v>
      </c>
      <c r="M170" s="5">
        <f>(L170/$L$175)</f>
        <v>1</v>
      </c>
    </row>
    <row r="171" spans="1:13" x14ac:dyDescent="0.2">
      <c r="B171" s="1" t="s">
        <v>193</v>
      </c>
      <c r="C171" s="2">
        <v>0</v>
      </c>
      <c r="D171" s="3"/>
      <c r="E171" s="2">
        <v>480000000</v>
      </c>
      <c r="F171" s="4">
        <f>SUM(C171:E171)</f>
        <v>480000000</v>
      </c>
      <c r="H171" s="3" t="s">
        <v>7</v>
      </c>
      <c r="I171" s="3"/>
      <c r="J171" s="3"/>
      <c r="K171" s="3"/>
      <c r="L171" s="3"/>
      <c r="M171" s="5">
        <f t="shared" ref="M171:M175" si="50">(L171/$L$175)</f>
        <v>0</v>
      </c>
    </row>
    <row r="172" spans="1:13" x14ac:dyDescent="0.2">
      <c r="B172" s="3" t="s">
        <v>17</v>
      </c>
      <c r="C172" s="2">
        <f>SUM(C171:C171)</f>
        <v>0</v>
      </c>
      <c r="D172" s="2">
        <f t="shared" ref="D172:F172" si="51">SUM(D171:D171)</f>
        <v>0</v>
      </c>
      <c r="E172" s="2">
        <f t="shared" si="51"/>
        <v>480000000</v>
      </c>
      <c r="F172" s="2">
        <f t="shared" si="51"/>
        <v>480000000</v>
      </c>
      <c r="H172" s="3" t="s">
        <v>8</v>
      </c>
      <c r="I172" s="3"/>
      <c r="J172" s="3"/>
      <c r="K172" s="3"/>
      <c r="L172" s="3"/>
      <c r="M172" s="5">
        <f t="shared" si="50"/>
        <v>0</v>
      </c>
    </row>
    <row r="173" spans="1:13" x14ac:dyDescent="0.2">
      <c r="B173" s="7"/>
      <c r="C173" s="11"/>
      <c r="D173" s="11"/>
      <c r="E173" s="11"/>
      <c r="F173" s="11"/>
      <c r="H173" s="3" t="s">
        <v>9</v>
      </c>
      <c r="I173" s="3"/>
      <c r="J173" s="3"/>
      <c r="K173" s="3"/>
      <c r="L173" s="3"/>
      <c r="M173" s="5">
        <f t="shared" si="50"/>
        <v>0</v>
      </c>
    </row>
    <row r="174" spans="1:13" x14ac:dyDescent="0.2">
      <c r="B174" s="7"/>
      <c r="C174" s="11"/>
      <c r="D174" s="11"/>
      <c r="E174" s="11"/>
      <c r="F174" s="11"/>
      <c r="H174" s="3" t="s">
        <v>30</v>
      </c>
      <c r="I174" s="3"/>
      <c r="J174" s="3"/>
      <c r="K174" s="3"/>
      <c r="L174" s="3"/>
      <c r="M174" s="5">
        <f t="shared" si="50"/>
        <v>0</v>
      </c>
    </row>
    <row r="175" spans="1:13" x14ac:dyDescent="0.2">
      <c r="B175" s="7"/>
      <c r="C175" s="11"/>
      <c r="D175" s="11"/>
      <c r="E175" s="11"/>
      <c r="F175" s="11"/>
      <c r="H175" s="3" t="s">
        <v>17</v>
      </c>
      <c r="I175" s="4">
        <f>SUM(I170:I174)</f>
        <v>0</v>
      </c>
      <c r="J175" s="4"/>
      <c r="K175" s="4"/>
      <c r="L175" s="4">
        <f>SUM(L170:L173)</f>
        <v>480000000</v>
      </c>
      <c r="M175" s="5">
        <f t="shared" si="50"/>
        <v>1</v>
      </c>
    </row>
    <row r="177" spans="1:13" ht="23.25" customHeight="1" x14ac:dyDescent="0.2">
      <c r="A177" s="234">
        <v>12</v>
      </c>
      <c r="B177" s="245" t="s">
        <v>398</v>
      </c>
      <c r="C177" s="245"/>
      <c r="D177" s="245"/>
      <c r="E177" s="245"/>
      <c r="F177" s="245"/>
      <c r="H177" s="245" t="s">
        <v>118</v>
      </c>
      <c r="I177" s="245"/>
      <c r="J177" s="245"/>
      <c r="K177" s="245"/>
      <c r="L177" s="245"/>
      <c r="M177" s="245"/>
    </row>
    <row r="178" spans="1:13" x14ac:dyDescent="0.2">
      <c r="A178" s="234"/>
      <c r="B178" s="242" t="s">
        <v>18</v>
      </c>
      <c r="C178" s="243" t="s">
        <v>0</v>
      </c>
      <c r="D178" s="243"/>
      <c r="E178" s="243"/>
      <c r="F178" s="242" t="s">
        <v>4</v>
      </c>
      <c r="H178" s="12" t="s">
        <v>5</v>
      </c>
      <c r="I178" s="13" t="s">
        <v>10</v>
      </c>
      <c r="J178" s="13" t="s">
        <v>20</v>
      </c>
      <c r="K178" s="13" t="s">
        <v>21</v>
      </c>
      <c r="L178" s="14" t="s">
        <v>17</v>
      </c>
      <c r="M178" s="15" t="s">
        <v>19</v>
      </c>
    </row>
    <row r="179" spans="1:13" x14ac:dyDescent="0.2">
      <c r="A179" s="234"/>
      <c r="B179" s="242"/>
      <c r="C179" s="16" t="s">
        <v>1</v>
      </c>
      <c r="D179" s="16" t="s">
        <v>2</v>
      </c>
      <c r="E179" s="16" t="s">
        <v>3</v>
      </c>
      <c r="F179" s="242"/>
      <c r="H179" s="3" t="s">
        <v>6</v>
      </c>
      <c r="I179" s="4">
        <v>1000000000</v>
      </c>
      <c r="J179" s="2">
        <v>2800000000</v>
      </c>
      <c r="K179" s="2"/>
      <c r="L179" s="2">
        <f>SUM(I179:K179)</f>
        <v>3800000000</v>
      </c>
      <c r="M179" s="24">
        <f>(L179/$L$184)</f>
        <v>0.19</v>
      </c>
    </row>
    <row r="180" spans="1:13" ht="22.5" x14ac:dyDescent="0.2">
      <c r="A180" s="234"/>
      <c r="B180" s="8" t="s">
        <v>119</v>
      </c>
      <c r="C180" s="22">
        <v>1500000000</v>
      </c>
      <c r="D180" s="3"/>
      <c r="E180" s="3"/>
      <c r="F180" s="2">
        <f>SUM(C180:E180)</f>
        <v>1500000000</v>
      </c>
      <c r="H180" s="3" t="s">
        <v>7</v>
      </c>
      <c r="I180" s="4"/>
      <c r="J180" s="2"/>
      <c r="K180" s="2"/>
      <c r="L180" s="2"/>
      <c r="M180" s="24">
        <f t="shared" ref="M180:M184" si="52">(L180/$L$184)</f>
        <v>0</v>
      </c>
    </row>
    <row r="181" spans="1:13" ht="22.5" x14ac:dyDescent="0.2">
      <c r="A181" s="234"/>
      <c r="B181" s="8" t="s">
        <v>120</v>
      </c>
      <c r="C181" s="22">
        <v>500000000</v>
      </c>
      <c r="D181" s="3"/>
      <c r="E181" s="3"/>
      <c r="F181" s="2">
        <f t="shared" ref="F181:F186" si="53">SUM(C181:E181)</f>
        <v>500000000</v>
      </c>
      <c r="H181" s="3" t="s">
        <v>8</v>
      </c>
      <c r="I181" s="4">
        <v>6200000000</v>
      </c>
      <c r="J181" s="2">
        <v>10000000000</v>
      </c>
      <c r="K181" s="2"/>
      <c r="L181" s="2">
        <f t="shared" ref="L181" si="54">SUM(I181:K181)</f>
        <v>16200000000</v>
      </c>
      <c r="M181" s="24">
        <f t="shared" si="52"/>
        <v>0.81</v>
      </c>
    </row>
    <row r="182" spans="1:13" ht="22.5" x14ac:dyDescent="0.2">
      <c r="A182" s="234"/>
      <c r="B182" s="8" t="s">
        <v>121</v>
      </c>
      <c r="C182" s="22">
        <v>500000000</v>
      </c>
      <c r="D182" s="3"/>
      <c r="E182" s="3"/>
      <c r="F182" s="2">
        <f t="shared" si="53"/>
        <v>500000000</v>
      </c>
      <c r="H182" s="3" t="s">
        <v>9</v>
      </c>
      <c r="I182" s="4"/>
      <c r="J182" s="2"/>
      <c r="K182" s="2"/>
      <c r="L182" s="2"/>
      <c r="M182" s="24">
        <f t="shared" si="52"/>
        <v>0</v>
      </c>
    </row>
    <row r="183" spans="1:13" ht="22.5" x14ac:dyDescent="0.2">
      <c r="A183" s="234"/>
      <c r="B183" s="8" t="s">
        <v>122</v>
      </c>
      <c r="C183" s="22">
        <v>500000000</v>
      </c>
      <c r="D183" s="3"/>
      <c r="E183" s="3"/>
      <c r="F183" s="2">
        <f t="shared" si="53"/>
        <v>500000000</v>
      </c>
      <c r="H183" s="3" t="s">
        <v>30</v>
      </c>
      <c r="I183" s="3"/>
      <c r="J183" s="2"/>
      <c r="K183" s="2"/>
      <c r="L183" s="2"/>
      <c r="M183" s="24">
        <f t="shared" si="52"/>
        <v>0</v>
      </c>
    </row>
    <row r="184" spans="1:13" x14ac:dyDescent="0.2">
      <c r="A184" s="234"/>
      <c r="B184" s="9" t="s">
        <v>123</v>
      </c>
      <c r="C184" s="22">
        <v>200000000</v>
      </c>
      <c r="D184" s="3"/>
      <c r="E184" s="3"/>
      <c r="F184" s="2">
        <f t="shared" si="53"/>
        <v>200000000</v>
      </c>
      <c r="H184" s="3" t="s">
        <v>17</v>
      </c>
      <c r="I184" s="4">
        <f>SUM(I179:I183)</f>
        <v>7200000000</v>
      </c>
      <c r="J184" s="4">
        <f t="shared" ref="J184:L184" si="55">SUM(J179:J183)</f>
        <v>12800000000</v>
      </c>
      <c r="K184" s="4"/>
      <c r="L184" s="4">
        <f t="shared" si="55"/>
        <v>20000000000</v>
      </c>
      <c r="M184" s="24">
        <f t="shared" si="52"/>
        <v>1</v>
      </c>
    </row>
    <row r="185" spans="1:13" x14ac:dyDescent="0.2">
      <c r="A185" s="234"/>
      <c r="B185" s="3" t="s">
        <v>124</v>
      </c>
      <c r="C185" s="22">
        <v>4000000000</v>
      </c>
      <c r="D185" s="3"/>
      <c r="E185" s="3"/>
      <c r="F185" s="2">
        <f t="shared" si="53"/>
        <v>4000000000</v>
      </c>
      <c r="L185" s="19"/>
    </row>
    <row r="186" spans="1:13" x14ac:dyDescent="0.2">
      <c r="A186" s="234"/>
      <c r="B186" s="3" t="s">
        <v>125</v>
      </c>
      <c r="C186" s="6">
        <v>0</v>
      </c>
      <c r="D186" s="22">
        <v>12800000000</v>
      </c>
      <c r="E186" s="3"/>
      <c r="F186" s="2">
        <f t="shared" si="53"/>
        <v>12800000000</v>
      </c>
    </row>
    <row r="187" spans="1:13" x14ac:dyDescent="0.2">
      <c r="A187" s="234"/>
      <c r="B187" s="3" t="s">
        <v>17</v>
      </c>
      <c r="C187" s="23">
        <f>SUM(C180:C186)</f>
        <v>7200000000</v>
      </c>
      <c r="D187" s="23">
        <f t="shared" ref="D187" si="56">SUM(D180:D186)</f>
        <v>12800000000</v>
      </c>
      <c r="E187" s="23"/>
      <c r="F187" s="2">
        <f>SUM(C187:E187)</f>
        <v>20000000000</v>
      </c>
    </row>
    <row r="188" spans="1:13" x14ac:dyDescent="0.2">
      <c r="B188" s="10"/>
      <c r="C188" s="11"/>
      <c r="D188" s="11"/>
      <c r="E188" s="11"/>
      <c r="F188" s="11"/>
      <c r="H188" s="7"/>
      <c r="I188" s="19"/>
      <c r="J188" s="19"/>
      <c r="K188" s="19"/>
      <c r="L188" s="19"/>
      <c r="M188" s="42"/>
    </row>
    <row r="189" spans="1:13" x14ac:dyDescent="0.2">
      <c r="B189" s="10"/>
      <c r="C189" s="11"/>
      <c r="D189" s="11"/>
      <c r="E189" s="11"/>
      <c r="F189" s="11"/>
      <c r="H189" s="7"/>
      <c r="I189" s="19"/>
      <c r="J189" s="19"/>
      <c r="K189" s="19"/>
      <c r="L189" s="19"/>
      <c r="M189" s="42"/>
    </row>
    <row r="190" spans="1:13" ht="22.5" customHeight="1" x14ac:dyDescent="0.2">
      <c r="A190" s="234">
        <v>13</v>
      </c>
      <c r="B190" s="245" t="s">
        <v>399</v>
      </c>
      <c r="C190" s="245"/>
      <c r="D190" s="245"/>
      <c r="E190" s="245"/>
      <c r="F190" s="245"/>
      <c r="H190" s="245" t="s">
        <v>47</v>
      </c>
      <c r="I190" s="245"/>
      <c r="J190" s="245"/>
      <c r="K190" s="245"/>
      <c r="L190" s="245"/>
      <c r="M190" s="245"/>
    </row>
    <row r="191" spans="1:13" x14ac:dyDescent="0.2">
      <c r="A191" s="234"/>
      <c r="B191" s="242" t="s">
        <v>18</v>
      </c>
      <c r="C191" s="243" t="s">
        <v>0</v>
      </c>
      <c r="D191" s="243"/>
      <c r="E191" s="243"/>
      <c r="F191" s="242" t="s">
        <v>4</v>
      </c>
      <c r="H191" s="12" t="s">
        <v>5</v>
      </c>
      <c r="I191" s="13" t="s">
        <v>10</v>
      </c>
      <c r="J191" s="13" t="s">
        <v>20</v>
      </c>
      <c r="K191" s="13" t="s">
        <v>21</v>
      </c>
      <c r="L191" s="14" t="s">
        <v>17</v>
      </c>
      <c r="M191" s="15" t="s">
        <v>19</v>
      </c>
    </row>
    <row r="192" spans="1:13" ht="12.75" customHeight="1" x14ac:dyDescent="0.2">
      <c r="A192" s="234"/>
      <c r="B192" s="242"/>
      <c r="C192" s="16" t="s">
        <v>1</v>
      </c>
      <c r="D192" s="16" t="s">
        <v>2</v>
      </c>
      <c r="E192" s="16" t="s">
        <v>3</v>
      </c>
      <c r="F192" s="242"/>
      <c r="H192" s="3" t="s">
        <v>6</v>
      </c>
      <c r="I192" s="4"/>
      <c r="J192" s="3"/>
      <c r="K192" s="3"/>
      <c r="L192" s="4"/>
      <c r="M192" s="5">
        <f t="shared" ref="M192:M197" si="57">(I192/$L$197)</f>
        <v>0</v>
      </c>
    </row>
    <row r="193" spans="1:13" x14ac:dyDescent="0.2">
      <c r="A193" s="234"/>
      <c r="B193" s="1" t="s">
        <v>48</v>
      </c>
      <c r="C193" s="2">
        <v>48000000</v>
      </c>
      <c r="D193" s="3"/>
      <c r="E193" s="3"/>
      <c r="F193" s="2">
        <f>SUM(C193:E193)</f>
        <v>48000000</v>
      </c>
      <c r="H193" s="3" t="s">
        <v>7</v>
      </c>
      <c r="I193" s="3"/>
      <c r="J193" s="3"/>
      <c r="K193" s="3"/>
      <c r="L193" s="4"/>
      <c r="M193" s="5">
        <f t="shared" si="57"/>
        <v>0</v>
      </c>
    </row>
    <row r="194" spans="1:13" ht="22.5" x14ac:dyDescent="0.2">
      <c r="A194" s="234"/>
      <c r="B194" s="8" t="s">
        <v>49</v>
      </c>
      <c r="C194" s="2">
        <v>30000000</v>
      </c>
      <c r="D194" s="3"/>
      <c r="E194" s="3"/>
      <c r="F194" s="2">
        <f t="shared" ref="F194:F200" si="58">SUM(C194:E194)</f>
        <v>30000000</v>
      </c>
      <c r="H194" s="3" t="s">
        <v>8</v>
      </c>
      <c r="I194" s="3"/>
      <c r="J194" s="3"/>
      <c r="K194" s="3"/>
      <c r="L194" s="4"/>
      <c r="M194" s="5">
        <f t="shared" si="57"/>
        <v>0</v>
      </c>
    </row>
    <row r="195" spans="1:13" ht="22.5" x14ac:dyDescent="0.2">
      <c r="A195" s="234"/>
      <c r="B195" s="8" t="s">
        <v>50</v>
      </c>
      <c r="C195" s="2">
        <v>48000000</v>
      </c>
      <c r="D195" s="3"/>
      <c r="E195" s="3"/>
      <c r="F195" s="2">
        <f t="shared" si="58"/>
        <v>48000000</v>
      </c>
      <c r="H195" s="3" t="s">
        <v>9</v>
      </c>
      <c r="I195" s="4">
        <v>300000000</v>
      </c>
      <c r="J195" s="3"/>
      <c r="K195" s="3"/>
      <c r="L195" s="4">
        <f>SUM(I195:K195)</f>
        <v>300000000</v>
      </c>
      <c r="M195" s="5">
        <f t="shared" si="57"/>
        <v>1</v>
      </c>
    </row>
    <row r="196" spans="1:13" x14ac:dyDescent="0.2">
      <c r="A196" s="234"/>
      <c r="B196" s="1" t="s">
        <v>51</v>
      </c>
      <c r="C196" s="2">
        <v>69060000</v>
      </c>
      <c r="D196" s="3"/>
      <c r="E196" s="3"/>
      <c r="F196" s="2">
        <f t="shared" si="58"/>
        <v>69060000</v>
      </c>
      <c r="H196" s="3" t="s">
        <v>30</v>
      </c>
      <c r="I196" s="3"/>
      <c r="J196" s="3"/>
      <c r="K196" s="3"/>
      <c r="L196" s="4"/>
      <c r="M196" s="5">
        <f t="shared" si="57"/>
        <v>0</v>
      </c>
    </row>
    <row r="197" spans="1:13" x14ac:dyDescent="0.2">
      <c r="A197" s="234"/>
      <c r="B197" s="3" t="s">
        <v>52</v>
      </c>
      <c r="C197" s="2">
        <v>36000000</v>
      </c>
      <c r="D197" s="3"/>
      <c r="E197" s="3"/>
      <c r="F197" s="2">
        <f t="shared" si="58"/>
        <v>36000000</v>
      </c>
      <c r="H197" s="3" t="s">
        <v>17</v>
      </c>
      <c r="I197" s="4">
        <f>SUM(I192:I196)</f>
        <v>300000000</v>
      </c>
      <c r="J197" s="4"/>
      <c r="K197" s="4"/>
      <c r="L197" s="4">
        <f>SUM(I197:K197)</f>
        <v>300000000</v>
      </c>
      <c r="M197" s="5">
        <f t="shared" si="57"/>
        <v>1</v>
      </c>
    </row>
    <row r="198" spans="1:13" x14ac:dyDescent="0.2">
      <c r="A198" s="234"/>
      <c r="B198" s="3" t="s">
        <v>53</v>
      </c>
      <c r="C198" s="2">
        <v>21060000</v>
      </c>
      <c r="D198" s="3"/>
      <c r="E198" s="3"/>
      <c r="F198" s="2">
        <f t="shared" si="58"/>
        <v>21060000</v>
      </c>
    </row>
    <row r="199" spans="1:13" ht="22.5" x14ac:dyDescent="0.2">
      <c r="A199" s="234"/>
      <c r="B199" s="9" t="s">
        <v>54</v>
      </c>
      <c r="C199" s="2">
        <v>20608000</v>
      </c>
      <c r="D199" s="3"/>
      <c r="E199" s="3"/>
      <c r="F199" s="2">
        <f t="shared" si="58"/>
        <v>20608000</v>
      </c>
      <c r="G199" s="7"/>
      <c r="H199" s="7"/>
    </row>
    <row r="200" spans="1:13" x14ac:dyDescent="0.2">
      <c r="A200" s="234"/>
      <c r="B200" s="3" t="s">
        <v>55</v>
      </c>
      <c r="C200" s="2">
        <v>27272000</v>
      </c>
      <c r="D200" s="3"/>
      <c r="E200" s="3"/>
      <c r="F200" s="2">
        <f t="shared" si="58"/>
        <v>27272000</v>
      </c>
      <c r="G200" s="7"/>
      <c r="H200" s="7"/>
    </row>
    <row r="201" spans="1:13" x14ac:dyDescent="0.2">
      <c r="A201" s="234"/>
      <c r="B201" s="3" t="s">
        <v>17</v>
      </c>
      <c r="C201" s="4">
        <f>SUM(C193:C200)</f>
        <v>300000000</v>
      </c>
      <c r="D201" s="4"/>
      <c r="E201" s="4"/>
      <c r="F201" s="4">
        <f>SUM(F193:F200)</f>
        <v>300000000</v>
      </c>
      <c r="G201" s="7"/>
      <c r="H201" s="7"/>
    </row>
    <row r="202" spans="1:13" x14ac:dyDescent="0.2">
      <c r="A202" s="28"/>
      <c r="B202" s="7"/>
      <c r="C202" s="19"/>
      <c r="D202" s="19"/>
      <c r="E202" s="19"/>
      <c r="F202" s="19"/>
      <c r="G202" s="7"/>
      <c r="H202" s="7"/>
    </row>
    <row r="203" spans="1:13" x14ac:dyDescent="0.2">
      <c r="A203" s="28"/>
      <c r="B203" s="7"/>
      <c r="C203" s="19"/>
      <c r="D203" s="19"/>
      <c r="E203" s="19"/>
      <c r="F203" s="19"/>
      <c r="G203" s="7"/>
      <c r="H203" s="7"/>
    </row>
    <row r="204" spans="1:13" ht="22.5" customHeight="1" x14ac:dyDescent="0.2">
      <c r="A204" s="234">
        <v>14</v>
      </c>
      <c r="B204" s="245" t="s">
        <v>400</v>
      </c>
      <c r="C204" s="245"/>
      <c r="D204" s="245"/>
      <c r="E204" s="245"/>
      <c r="F204" s="245"/>
      <c r="H204" s="245" t="s">
        <v>33</v>
      </c>
      <c r="I204" s="245"/>
      <c r="J204" s="245"/>
      <c r="K204" s="245"/>
      <c r="L204" s="245"/>
      <c r="M204" s="245"/>
    </row>
    <row r="205" spans="1:13" x14ac:dyDescent="0.2">
      <c r="A205" s="234"/>
      <c r="B205" s="242" t="s">
        <v>18</v>
      </c>
      <c r="C205" s="243" t="s">
        <v>0</v>
      </c>
      <c r="D205" s="243"/>
      <c r="E205" s="243"/>
      <c r="F205" s="242" t="s">
        <v>4</v>
      </c>
      <c r="H205" s="12" t="s">
        <v>5</v>
      </c>
      <c r="I205" s="13" t="s">
        <v>10</v>
      </c>
      <c r="J205" s="13" t="s">
        <v>20</v>
      </c>
      <c r="K205" s="13" t="s">
        <v>21</v>
      </c>
      <c r="L205" s="14" t="s">
        <v>17</v>
      </c>
      <c r="M205" s="15" t="s">
        <v>19</v>
      </c>
    </row>
    <row r="206" spans="1:13" ht="12.75" customHeight="1" x14ac:dyDescent="0.2">
      <c r="A206" s="234"/>
      <c r="B206" s="242"/>
      <c r="C206" s="16" t="s">
        <v>1</v>
      </c>
      <c r="D206" s="16" t="s">
        <v>2</v>
      </c>
      <c r="E206" s="16" t="s">
        <v>3</v>
      </c>
      <c r="F206" s="242"/>
      <c r="H206" s="3" t="s">
        <v>6</v>
      </c>
      <c r="I206" s="4">
        <f>C207+C208</f>
        <v>15000000</v>
      </c>
      <c r="J206" s="3"/>
      <c r="K206" s="3"/>
      <c r="L206" s="4">
        <f>SUM(I206:K206)</f>
        <v>15000000</v>
      </c>
      <c r="M206" s="5">
        <f t="shared" ref="M206:M211" si="59">(I206/$L$211)</f>
        <v>0.06</v>
      </c>
    </row>
    <row r="207" spans="1:13" x14ac:dyDescent="0.2">
      <c r="A207" s="234"/>
      <c r="B207" s="1" t="s">
        <v>34</v>
      </c>
      <c r="C207" s="2">
        <v>5000000</v>
      </c>
      <c r="D207" s="3"/>
      <c r="E207" s="3"/>
      <c r="F207" s="4">
        <f>SUM(C207:E207)</f>
        <v>5000000</v>
      </c>
      <c r="H207" s="3" t="s">
        <v>7</v>
      </c>
      <c r="I207" s="3"/>
      <c r="J207" s="3"/>
      <c r="K207" s="3"/>
      <c r="L207" s="4"/>
      <c r="M207" s="5">
        <f t="shared" si="59"/>
        <v>0</v>
      </c>
    </row>
    <row r="208" spans="1:13" x14ac:dyDescent="0.2">
      <c r="A208" s="234"/>
      <c r="B208" s="1" t="s">
        <v>35</v>
      </c>
      <c r="C208" s="2">
        <v>10000000</v>
      </c>
      <c r="D208" s="3"/>
      <c r="E208" s="3"/>
      <c r="F208" s="4">
        <f t="shared" ref="F208:F210" si="60">SUM(C208:E208)</f>
        <v>10000000</v>
      </c>
      <c r="H208" s="3" t="s">
        <v>8</v>
      </c>
      <c r="I208" s="4">
        <f>C209+C210</f>
        <v>235000000</v>
      </c>
      <c r="J208" s="3"/>
      <c r="K208" s="3"/>
      <c r="L208" s="4">
        <f t="shared" ref="L208" si="61">SUM(I208:K208)</f>
        <v>235000000</v>
      </c>
      <c r="M208" s="5">
        <f t="shared" si="59"/>
        <v>0.94</v>
      </c>
    </row>
    <row r="209" spans="1:13" x14ac:dyDescent="0.2">
      <c r="A209" s="234"/>
      <c r="B209" s="1" t="s">
        <v>36</v>
      </c>
      <c r="C209" s="2">
        <v>230000000</v>
      </c>
      <c r="D209" s="3"/>
      <c r="E209" s="3"/>
      <c r="F209" s="4">
        <f t="shared" si="60"/>
        <v>230000000</v>
      </c>
      <c r="H209" s="3" t="s">
        <v>9</v>
      </c>
      <c r="I209" s="3"/>
      <c r="J209" s="3"/>
      <c r="K209" s="3"/>
      <c r="L209" s="4"/>
      <c r="M209" s="5">
        <f t="shared" si="59"/>
        <v>0</v>
      </c>
    </row>
    <row r="210" spans="1:13" x14ac:dyDescent="0.2">
      <c r="A210" s="234"/>
      <c r="B210" s="1" t="s">
        <v>37</v>
      </c>
      <c r="C210" s="2">
        <v>5000000</v>
      </c>
      <c r="D210" s="3"/>
      <c r="E210" s="3"/>
      <c r="F210" s="4">
        <f t="shared" si="60"/>
        <v>5000000</v>
      </c>
      <c r="H210" s="3" t="s">
        <v>30</v>
      </c>
      <c r="I210" s="3"/>
      <c r="J210" s="3"/>
      <c r="K210" s="3"/>
      <c r="L210" s="4"/>
      <c r="M210" s="5">
        <f t="shared" si="59"/>
        <v>0</v>
      </c>
    </row>
    <row r="211" spans="1:13" x14ac:dyDescent="0.2">
      <c r="A211" s="234"/>
      <c r="B211" s="3" t="s">
        <v>17</v>
      </c>
      <c r="C211" s="4">
        <f>SUM(C207:C210)</f>
        <v>250000000</v>
      </c>
      <c r="D211" s="4"/>
      <c r="E211" s="4"/>
      <c r="F211" s="4">
        <f t="shared" ref="F211" si="62">SUM(F207:F210)</f>
        <v>250000000</v>
      </c>
      <c r="H211" s="3" t="s">
        <v>17</v>
      </c>
      <c r="I211" s="4">
        <f>SUM(I206:I210)</f>
        <v>250000000</v>
      </c>
      <c r="J211" s="4"/>
      <c r="K211" s="4"/>
      <c r="L211" s="4">
        <f>SUM(I211:K211)</f>
        <v>250000000</v>
      </c>
      <c r="M211" s="5">
        <f t="shared" si="59"/>
        <v>1</v>
      </c>
    </row>
    <row r="213" spans="1:13" x14ac:dyDescent="0.2">
      <c r="A213" s="28"/>
      <c r="B213" s="7"/>
      <c r="C213" s="19"/>
      <c r="D213" s="19"/>
      <c r="E213" s="19"/>
      <c r="F213" s="19"/>
      <c r="G213" s="7"/>
      <c r="H213" s="7"/>
    </row>
    <row r="214" spans="1:13" x14ac:dyDescent="0.2">
      <c r="A214" s="27"/>
    </row>
    <row r="215" spans="1:13" ht="22.5" customHeight="1" x14ac:dyDescent="0.2">
      <c r="A215" s="234">
        <v>15</v>
      </c>
      <c r="B215" s="245" t="s">
        <v>391</v>
      </c>
      <c r="C215" s="245"/>
      <c r="D215" s="245"/>
      <c r="E215" s="245"/>
      <c r="F215" s="245"/>
      <c r="H215" s="245" t="s">
        <v>62</v>
      </c>
      <c r="I215" s="245"/>
      <c r="J215" s="245"/>
      <c r="K215" s="245"/>
      <c r="L215" s="245"/>
      <c r="M215" s="245"/>
    </row>
    <row r="216" spans="1:13" x14ac:dyDescent="0.2">
      <c r="A216" s="234"/>
      <c r="B216" s="242" t="s">
        <v>18</v>
      </c>
      <c r="C216" s="243" t="s">
        <v>0</v>
      </c>
      <c r="D216" s="243"/>
      <c r="E216" s="243"/>
      <c r="F216" s="242" t="s">
        <v>4</v>
      </c>
      <c r="H216" s="12" t="s">
        <v>5</v>
      </c>
      <c r="I216" s="13" t="s">
        <v>10</v>
      </c>
      <c r="J216" s="13" t="s">
        <v>20</v>
      </c>
      <c r="K216" s="13" t="s">
        <v>21</v>
      </c>
      <c r="L216" s="14" t="s">
        <v>17</v>
      </c>
      <c r="M216" s="15" t="s">
        <v>19</v>
      </c>
    </row>
    <row r="217" spans="1:13" ht="12.75" customHeight="1" x14ac:dyDescent="0.2">
      <c r="A217" s="234"/>
      <c r="B217" s="242"/>
      <c r="C217" s="16" t="s">
        <v>1</v>
      </c>
      <c r="D217" s="16" t="s">
        <v>2</v>
      </c>
      <c r="E217" s="16" t="s">
        <v>3</v>
      </c>
      <c r="F217" s="242"/>
      <c r="H217" s="3" t="s">
        <v>6</v>
      </c>
      <c r="I217" s="4"/>
      <c r="J217" s="3"/>
      <c r="K217" s="3"/>
      <c r="L217" s="4"/>
      <c r="M217" s="5">
        <f t="shared" ref="M217:M222" si="63">(I217/$L$222)</f>
        <v>0</v>
      </c>
    </row>
    <row r="218" spans="1:13" x14ac:dyDescent="0.2">
      <c r="A218" s="234"/>
      <c r="B218" s="1" t="s">
        <v>63</v>
      </c>
      <c r="C218" s="2">
        <v>20000000</v>
      </c>
      <c r="D218" s="3"/>
      <c r="E218" s="3"/>
      <c r="F218" s="2">
        <f>SUM(C218:E218)</f>
        <v>20000000</v>
      </c>
      <c r="H218" s="3" t="s">
        <v>7</v>
      </c>
      <c r="I218" s="3"/>
      <c r="J218" s="3"/>
      <c r="K218" s="3"/>
      <c r="L218" s="4"/>
      <c r="M218" s="5">
        <f t="shared" si="63"/>
        <v>0</v>
      </c>
    </row>
    <row r="219" spans="1:13" ht="22.5" x14ac:dyDescent="0.2">
      <c r="A219" s="234"/>
      <c r="B219" s="8" t="s">
        <v>64</v>
      </c>
      <c r="C219" s="2">
        <v>28000000</v>
      </c>
      <c r="D219" s="3"/>
      <c r="E219" s="3"/>
      <c r="F219" s="2">
        <f t="shared" ref="F219:F228" si="64">SUM(C219:E219)</f>
        <v>28000000</v>
      </c>
      <c r="H219" s="3" t="s">
        <v>8</v>
      </c>
      <c r="I219" s="3"/>
      <c r="J219" s="3"/>
      <c r="K219" s="3"/>
      <c r="L219" s="4"/>
      <c r="M219" s="5">
        <f t="shared" si="63"/>
        <v>0</v>
      </c>
    </row>
    <row r="220" spans="1:13" ht="22.5" x14ac:dyDescent="0.2">
      <c r="A220" s="234"/>
      <c r="B220" s="8" t="s">
        <v>65</v>
      </c>
      <c r="C220" s="2">
        <v>36000000</v>
      </c>
      <c r="D220" s="3"/>
      <c r="E220" s="3"/>
      <c r="F220" s="2">
        <f t="shared" si="64"/>
        <v>36000000</v>
      </c>
      <c r="H220" s="3" t="s">
        <v>9</v>
      </c>
      <c r="I220" s="4">
        <v>200000000</v>
      </c>
      <c r="J220" s="3"/>
      <c r="K220" s="3"/>
      <c r="L220" s="4">
        <f>SUM(I220:K220)</f>
        <v>200000000</v>
      </c>
      <c r="M220" s="5">
        <f t="shared" si="63"/>
        <v>1</v>
      </c>
    </row>
    <row r="221" spans="1:13" x14ac:dyDescent="0.2">
      <c r="A221" s="234"/>
      <c r="B221" s="1" t="s">
        <v>66</v>
      </c>
      <c r="C221" s="2">
        <v>28800000</v>
      </c>
      <c r="D221" s="3"/>
      <c r="E221" s="3"/>
      <c r="F221" s="2">
        <f t="shared" si="64"/>
        <v>28800000</v>
      </c>
      <c r="H221" s="3" t="s">
        <v>30</v>
      </c>
      <c r="I221" s="3"/>
      <c r="J221" s="3"/>
      <c r="K221" s="3"/>
      <c r="L221" s="4"/>
      <c r="M221" s="5">
        <f t="shared" si="63"/>
        <v>0</v>
      </c>
    </row>
    <row r="222" spans="1:13" x14ac:dyDescent="0.2">
      <c r="A222" s="234"/>
      <c r="B222" s="3" t="s">
        <v>52</v>
      </c>
      <c r="C222" s="2">
        <v>28800000</v>
      </c>
      <c r="D222" s="3"/>
      <c r="E222" s="3"/>
      <c r="F222" s="2">
        <f t="shared" si="64"/>
        <v>28800000</v>
      </c>
      <c r="H222" s="3" t="s">
        <v>17</v>
      </c>
      <c r="I222" s="4">
        <f>SUM(I217:I221)</f>
        <v>200000000</v>
      </c>
      <c r="J222" s="4"/>
      <c r="K222" s="4"/>
      <c r="L222" s="4">
        <f>SUM(I222:K222)</f>
        <v>200000000</v>
      </c>
      <c r="M222" s="5">
        <f t="shared" si="63"/>
        <v>1</v>
      </c>
    </row>
    <row r="223" spans="1:13" x14ac:dyDescent="0.2">
      <c r="A223" s="234"/>
      <c r="B223" s="3" t="s">
        <v>53</v>
      </c>
      <c r="C223" s="2">
        <v>15000000</v>
      </c>
      <c r="D223" s="3"/>
      <c r="E223" s="3"/>
      <c r="F223" s="2">
        <f t="shared" si="64"/>
        <v>15000000</v>
      </c>
    </row>
    <row r="224" spans="1:13" ht="23.25" customHeight="1" x14ac:dyDescent="0.2">
      <c r="A224" s="234"/>
      <c r="B224" s="9" t="s">
        <v>67</v>
      </c>
      <c r="C224" s="2">
        <v>10820000</v>
      </c>
      <c r="D224" s="3"/>
      <c r="E224" s="3"/>
      <c r="F224" s="2">
        <f t="shared" si="64"/>
        <v>10820000</v>
      </c>
      <c r="G224" s="7"/>
      <c r="H224" s="7"/>
    </row>
    <row r="225" spans="1:13" ht="22.5" x14ac:dyDescent="0.2">
      <c r="A225" s="234"/>
      <c r="B225" s="9" t="s">
        <v>68</v>
      </c>
      <c r="C225" s="2">
        <v>7200000</v>
      </c>
      <c r="D225" s="3"/>
      <c r="E225" s="3"/>
      <c r="F225" s="2">
        <f t="shared" si="64"/>
        <v>7200000</v>
      </c>
      <c r="G225" s="7"/>
      <c r="H225" s="7"/>
    </row>
    <row r="226" spans="1:13" x14ac:dyDescent="0.2">
      <c r="A226" s="234"/>
      <c r="B226" s="3" t="s">
        <v>69</v>
      </c>
      <c r="C226" s="2">
        <v>3599000</v>
      </c>
      <c r="D226" s="3"/>
      <c r="E226" s="3"/>
      <c r="F226" s="3">
        <f t="shared" si="64"/>
        <v>3599000</v>
      </c>
      <c r="G226" s="7"/>
      <c r="H226" s="7"/>
    </row>
    <row r="227" spans="1:13" x14ac:dyDescent="0.2">
      <c r="A227" s="234"/>
      <c r="B227" s="3" t="s">
        <v>70</v>
      </c>
      <c r="C227" s="4">
        <v>3600000</v>
      </c>
      <c r="D227" s="4"/>
      <c r="E227" s="4"/>
      <c r="F227" s="4">
        <f t="shared" si="64"/>
        <v>3600000</v>
      </c>
      <c r="G227" s="7"/>
      <c r="H227" s="7"/>
    </row>
    <row r="228" spans="1:13" x14ac:dyDescent="0.2">
      <c r="A228" s="234"/>
      <c r="B228" s="3" t="s">
        <v>71</v>
      </c>
      <c r="C228" s="4">
        <v>18181000</v>
      </c>
      <c r="D228" s="4"/>
      <c r="E228" s="4"/>
      <c r="F228" s="4">
        <f t="shared" si="64"/>
        <v>18181000</v>
      </c>
      <c r="G228" s="7"/>
      <c r="H228" s="7"/>
    </row>
    <row r="229" spans="1:13" x14ac:dyDescent="0.2">
      <c r="A229" s="234"/>
      <c r="B229" s="3" t="s">
        <v>17</v>
      </c>
      <c r="C229" s="4">
        <f>SUM(C218:C228)</f>
        <v>200000000</v>
      </c>
      <c r="D229" s="4"/>
      <c r="E229" s="4"/>
      <c r="F229" s="4">
        <f>SUM(F218:F228)</f>
        <v>200000000</v>
      </c>
      <c r="G229" s="7"/>
      <c r="H229" s="7"/>
    </row>
    <row r="230" spans="1:13" x14ac:dyDescent="0.2">
      <c r="A230" s="76"/>
      <c r="B230" s="7"/>
      <c r="C230" s="19"/>
      <c r="D230" s="19"/>
      <c r="E230" s="19"/>
      <c r="F230" s="19"/>
      <c r="G230" s="7"/>
      <c r="H230" s="7"/>
    </row>
    <row r="231" spans="1:13" x14ac:dyDescent="0.2">
      <c r="A231" s="76"/>
      <c r="B231" s="7"/>
      <c r="C231" s="19"/>
      <c r="D231" s="19"/>
      <c r="E231" s="19"/>
      <c r="F231" s="19"/>
      <c r="G231" s="7"/>
      <c r="H231" s="7"/>
    </row>
    <row r="232" spans="1:13" x14ac:dyDescent="0.2">
      <c r="A232" s="76"/>
      <c r="B232" s="125"/>
      <c r="C232" s="41"/>
      <c r="D232" s="41"/>
      <c r="E232" s="41"/>
      <c r="F232" s="41"/>
      <c r="G232" s="126"/>
      <c r="H232" s="261" t="s">
        <v>386</v>
      </c>
      <c r="I232" s="262"/>
      <c r="J232" s="262"/>
      <c r="K232" s="262"/>
      <c r="L232" s="262"/>
      <c r="M232" s="263"/>
    </row>
    <row r="233" spans="1:13" x14ac:dyDescent="0.2">
      <c r="A233" s="142" t="s">
        <v>385</v>
      </c>
      <c r="B233" s="268" t="s">
        <v>386</v>
      </c>
      <c r="C233" s="268"/>
      <c r="D233" s="268"/>
      <c r="E233" s="268"/>
      <c r="F233" s="268"/>
      <c r="G233" s="126"/>
      <c r="H233" s="127" t="s">
        <v>5</v>
      </c>
      <c r="I233" s="128" t="s">
        <v>10</v>
      </c>
      <c r="J233" s="128" t="s">
        <v>20</v>
      </c>
      <c r="K233" s="128" t="s">
        <v>21</v>
      </c>
      <c r="L233" s="129" t="s">
        <v>17</v>
      </c>
      <c r="M233" s="130" t="s">
        <v>19</v>
      </c>
    </row>
    <row r="234" spans="1:13" x14ac:dyDescent="0.2">
      <c r="A234" s="76"/>
      <c r="B234" s="270" t="s">
        <v>182</v>
      </c>
      <c r="C234" s="269" t="s">
        <v>0</v>
      </c>
      <c r="D234" s="269"/>
      <c r="E234" s="269"/>
      <c r="F234" s="270" t="s">
        <v>4</v>
      </c>
      <c r="G234" s="126"/>
      <c r="H234" s="131" t="s">
        <v>6</v>
      </c>
      <c r="I234" s="131"/>
      <c r="J234" s="131"/>
      <c r="K234" s="23">
        <f>E236</f>
        <v>480000000</v>
      </c>
      <c r="L234" s="23">
        <f>SUM(I234:K234)</f>
        <v>480000000</v>
      </c>
      <c r="M234" s="132">
        <f>(K234/$L$239)</f>
        <v>1</v>
      </c>
    </row>
    <row r="235" spans="1:13" x14ac:dyDescent="0.2">
      <c r="A235" s="76"/>
      <c r="B235" s="270"/>
      <c r="C235" s="133" t="s">
        <v>1</v>
      </c>
      <c r="D235" s="133" t="s">
        <v>2</v>
      </c>
      <c r="E235" s="133" t="s">
        <v>3</v>
      </c>
      <c r="F235" s="270"/>
      <c r="G235" s="126"/>
      <c r="H235" s="131" t="s">
        <v>7</v>
      </c>
      <c r="I235" s="131"/>
      <c r="J235" s="131"/>
      <c r="K235" s="131"/>
      <c r="L235" s="131"/>
      <c r="M235" s="132">
        <f>(K235/$L$239)</f>
        <v>0</v>
      </c>
    </row>
    <row r="236" spans="1:13" ht="22.5" x14ac:dyDescent="0.2">
      <c r="A236" s="76"/>
      <c r="B236" s="134" t="s">
        <v>334</v>
      </c>
      <c r="C236" s="22">
        <v>0</v>
      </c>
      <c r="D236" s="131"/>
      <c r="E236" s="23">
        <v>480000000</v>
      </c>
      <c r="F236" s="23">
        <f>SUM(C236:E236)</f>
        <v>480000000</v>
      </c>
      <c r="G236" s="126"/>
      <c r="H236" s="131" t="s">
        <v>8</v>
      </c>
      <c r="I236" s="131"/>
      <c r="J236" s="131"/>
      <c r="K236" s="131"/>
      <c r="L236" s="131"/>
      <c r="M236" s="132">
        <f t="shared" ref="M236:M238" si="65">(K236/$L$239)</f>
        <v>0</v>
      </c>
    </row>
    <row r="237" spans="1:13" x14ac:dyDescent="0.2">
      <c r="A237" s="76"/>
      <c r="B237" s="131" t="s">
        <v>17</v>
      </c>
      <c r="C237" s="22">
        <f>SUM(C236)</f>
        <v>0</v>
      </c>
      <c r="D237" s="22">
        <f t="shared" ref="D237:E237" si="66">SUM(D236)</f>
        <v>0</v>
      </c>
      <c r="E237" s="22">
        <f t="shared" si="66"/>
        <v>480000000</v>
      </c>
      <c r="F237" s="22">
        <f t="shared" ref="F237" si="67">SUM(F236)</f>
        <v>480000000</v>
      </c>
      <c r="G237" s="126"/>
      <c r="H237" s="131" t="s">
        <v>9</v>
      </c>
      <c r="I237" s="131"/>
      <c r="J237" s="131"/>
      <c r="K237" s="131"/>
      <c r="L237" s="131"/>
      <c r="M237" s="132">
        <f t="shared" si="65"/>
        <v>0</v>
      </c>
    </row>
    <row r="238" spans="1:13" x14ac:dyDescent="0.2">
      <c r="A238" s="76"/>
      <c r="B238" s="135"/>
      <c r="C238" s="135"/>
      <c r="D238" s="125"/>
      <c r="E238" s="125"/>
      <c r="F238" s="125"/>
      <c r="G238" s="126"/>
      <c r="H238" s="131" t="s">
        <v>30</v>
      </c>
      <c r="I238" s="131"/>
      <c r="J238" s="131"/>
      <c r="K238" s="131"/>
      <c r="L238" s="131"/>
      <c r="M238" s="132">
        <f t="shared" si="65"/>
        <v>0</v>
      </c>
    </row>
    <row r="239" spans="1:13" x14ac:dyDescent="0.2">
      <c r="A239" s="76"/>
      <c r="B239" s="126"/>
      <c r="C239" s="126"/>
      <c r="D239" s="126"/>
      <c r="E239" s="126"/>
      <c r="F239" s="126"/>
      <c r="G239" s="126"/>
      <c r="H239" s="131" t="s">
        <v>17</v>
      </c>
      <c r="I239" s="23">
        <f>SUM(I234:I238)</f>
        <v>0</v>
      </c>
      <c r="J239" s="23">
        <f t="shared" ref="J239:K239" si="68">SUM(J234:J238)</f>
        <v>0</v>
      </c>
      <c r="K239" s="23">
        <f t="shared" si="68"/>
        <v>480000000</v>
      </c>
      <c r="L239" s="23">
        <f>SUM(L234:L238)</f>
        <v>480000000</v>
      </c>
      <c r="M239" s="132">
        <f>(K239/$L$239)</f>
        <v>1</v>
      </c>
    </row>
    <row r="240" spans="1:13" x14ac:dyDescent="0.2">
      <c r="A240" s="76"/>
      <c r="B240" s="7"/>
      <c r="C240" s="19"/>
      <c r="D240" s="19"/>
      <c r="E240" s="19"/>
      <c r="F240" s="19"/>
      <c r="G240" s="7"/>
      <c r="H240" s="7"/>
    </row>
    <row r="242" spans="1:13" ht="23.25" customHeight="1" x14ac:dyDescent="0.2">
      <c r="A242" s="234">
        <v>16</v>
      </c>
      <c r="B242" s="245" t="s">
        <v>401</v>
      </c>
      <c r="C242" s="245"/>
      <c r="D242" s="245"/>
      <c r="E242" s="245"/>
      <c r="F242" s="245"/>
      <c r="H242" s="245" t="s">
        <v>61</v>
      </c>
      <c r="I242" s="245"/>
      <c r="J242" s="245"/>
      <c r="K242" s="245"/>
      <c r="L242" s="245"/>
      <c r="M242" s="245"/>
    </row>
    <row r="243" spans="1:13" x14ac:dyDescent="0.2">
      <c r="A243" s="234"/>
      <c r="B243" s="242" t="s">
        <v>18</v>
      </c>
      <c r="C243" s="243" t="s">
        <v>0</v>
      </c>
      <c r="D243" s="243"/>
      <c r="E243" s="243"/>
      <c r="F243" s="242" t="s">
        <v>4</v>
      </c>
      <c r="H243" s="12" t="s">
        <v>5</v>
      </c>
      <c r="I243" s="13" t="s">
        <v>10</v>
      </c>
      <c r="J243" s="13" t="s">
        <v>20</v>
      </c>
      <c r="K243" s="13" t="s">
        <v>21</v>
      </c>
      <c r="L243" s="14" t="s">
        <v>17</v>
      </c>
      <c r="M243" s="15" t="s">
        <v>19</v>
      </c>
    </row>
    <row r="244" spans="1:13" x14ac:dyDescent="0.2">
      <c r="A244" s="234"/>
      <c r="B244" s="242"/>
      <c r="C244" s="16" t="s">
        <v>1</v>
      </c>
      <c r="D244" s="16" t="s">
        <v>2</v>
      </c>
      <c r="E244" s="16" t="s">
        <v>3</v>
      </c>
      <c r="F244" s="242"/>
      <c r="H244" s="3" t="s">
        <v>6</v>
      </c>
      <c r="I244" s="4">
        <f>C247+C248+C249</f>
        <v>250000000</v>
      </c>
      <c r="J244" s="3"/>
      <c r="K244" s="3"/>
      <c r="L244" s="4">
        <f>SUM(I244:K244)</f>
        <v>250000000</v>
      </c>
      <c r="M244" s="5">
        <f>(I244/$L$249)</f>
        <v>0.83333333333333337</v>
      </c>
    </row>
    <row r="245" spans="1:13" x14ac:dyDescent="0.2">
      <c r="A245" s="234"/>
      <c r="B245" s="1" t="s">
        <v>56</v>
      </c>
      <c r="C245" s="2">
        <v>20000000</v>
      </c>
      <c r="D245" s="3"/>
      <c r="E245" s="3"/>
      <c r="F245" s="2">
        <f>SUM(C245:E245)</f>
        <v>20000000</v>
      </c>
      <c r="H245" s="3" t="s">
        <v>7</v>
      </c>
      <c r="I245" s="3"/>
      <c r="J245" s="3"/>
      <c r="K245" s="3"/>
      <c r="L245" s="4"/>
      <c r="M245" s="5">
        <f t="shared" ref="M245:M249" si="69">(I245/$L$249)</f>
        <v>0</v>
      </c>
    </row>
    <row r="246" spans="1:13" ht="24.75" customHeight="1" x14ac:dyDescent="0.2">
      <c r="A246" s="234"/>
      <c r="B246" s="8" t="s">
        <v>57</v>
      </c>
      <c r="C246" s="2">
        <v>30000000</v>
      </c>
      <c r="D246" s="3"/>
      <c r="E246" s="3"/>
      <c r="F246" s="2">
        <f t="shared" ref="F246:F249" si="70">SUM(C246:E246)</f>
        <v>30000000</v>
      </c>
      <c r="H246" s="3" t="s">
        <v>8</v>
      </c>
      <c r="I246" s="3"/>
      <c r="J246" s="3"/>
      <c r="K246" s="3"/>
      <c r="L246" s="4"/>
      <c r="M246" s="5">
        <f t="shared" si="69"/>
        <v>0</v>
      </c>
    </row>
    <row r="247" spans="1:13" ht="22.5" x14ac:dyDescent="0.2">
      <c r="A247" s="234"/>
      <c r="B247" s="8" t="s">
        <v>58</v>
      </c>
      <c r="C247" s="2">
        <v>100000000</v>
      </c>
      <c r="D247" s="3"/>
      <c r="E247" s="3"/>
      <c r="F247" s="2">
        <f t="shared" si="70"/>
        <v>100000000</v>
      </c>
      <c r="H247" s="3" t="s">
        <v>9</v>
      </c>
      <c r="I247" s="4">
        <f>C245+C246</f>
        <v>50000000</v>
      </c>
      <c r="J247" s="3"/>
      <c r="K247" s="3"/>
      <c r="L247" s="4">
        <f>SUM(I247:K247)</f>
        <v>50000000</v>
      </c>
      <c r="M247" s="5">
        <f>(I247/$L$249)</f>
        <v>0.16666666666666666</v>
      </c>
    </row>
    <row r="248" spans="1:13" ht="33.75" x14ac:dyDescent="0.2">
      <c r="A248" s="234"/>
      <c r="B248" s="8" t="s">
        <v>59</v>
      </c>
      <c r="C248" s="2">
        <v>110000000</v>
      </c>
      <c r="D248" s="3"/>
      <c r="E248" s="3"/>
      <c r="F248" s="2">
        <f t="shared" si="70"/>
        <v>110000000</v>
      </c>
      <c r="H248" s="3" t="s">
        <v>30</v>
      </c>
      <c r="I248" s="3"/>
      <c r="J248" s="3"/>
      <c r="K248" s="3"/>
      <c r="L248" s="4"/>
      <c r="M248" s="5">
        <f t="shared" si="69"/>
        <v>0</v>
      </c>
    </row>
    <row r="249" spans="1:13" ht="33.75" x14ac:dyDescent="0.2">
      <c r="A249" s="234"/>
      <c r="B249" s="9" t="s">
        <v>60</v>
      </c>
      <c r="C249" s="2">
        <v>40000000</v>
      </c>
      <c r="D249" s="3"/>
      <c r="E249" s="3"/>
      <c r="F249" s="2">
        <f t="shared" si="70"/>
        <v>40000000</v>
      </c>
      <c r="H249" s="3" t="s">
        <v>17</v>
      </c>
      <c r="I249" s="4">
        <f>SUM(I244:I248)</f>
        <v>300000000</v>
      </c>
      <c r="J249" s="4"/>
      <c r="K249" s="4"/>
      <c r="L249" s="4">
        <f>SUM(I249:K249)</f>
        <v>300000000</v>
      </c>
      <c r="M249" s="5">
        <f t="shared" si="69"/>
        <v>1</v>
      </c>
    </row>
    <row r="250" spans="1:13" x14ac:dyDescent="0.2">
      <c r="A250" s="234"/>
      <c r="B250" s="3" t="s">
        <v>17</v>
      </c>
      <c r="C250" s="4">
        <f>SUM(C245:C249)</f>
        <v>300000000</v>
      </c>
      <c r="D250" s="4"/>
      <c r="E250" s="4"/>
      <c r="F250" s="2">
        <f>SUM(C250:E250)</f>
        <v>300000000</v>
      </c>
    </row>
    <row r="253" spans="1:13" ht="22.5" customHeight="1" x14ac:dyDescent="0.2">
      <c r="A253" s="241" t="s">
        <v>143</v>
      </c>
      <c r="B253" s="244" t="s">
        <v>426</v>
      </c>
      <c r="C253" s="244"/>
      <c r="D253" s="244"/>
      <c r="E253" s="244"/>
      <c r="F253" s="244"/>
      <c r="G253" s="126"/>
      <c r="H253" s="235" t="s">
        <v>179</v>
      </c>
      <c r="I253" s="235"/>
      <c r="J253" s="235"/>
      <c r="K253" s="235"/>
      <c r="L253" s="235"/>
      <c r="M253" s="235"/>
    </row>
    <row r="254" spans="1:13" x14ac:dyDescent="0.2">
      <c r="A254" s="241"/>
      <c r="B254" s="270" t="s">
        <v>18</v>
      </c>
      <c r="C254" s="269" t="s">
        <v>0</v>
      </c>
      <c r="D254" s="269"/>
      <c r="E254" s="269"/>
      <c r="F254" s="270" t="s">
        <v>4</v>
      </c>
      <c r="G254" s="126"/>
      <c r="H254" s="127" t="s">
        <v>5</v>
      </c>
      <c r="I254" s="128" t="s">
        <v>10</v>
      </c>
      <c r="J254" s="128" t="s">
        <v>20</v>
      </c>
      <c r="K254" s="128" t="s">
        <v>21</v>
      </c>
      <c r="L254" s="129" t="s">
        <v>17</v>
      </c>
      <c r="M254" s="130" t="s">
        <v>19</v>
      </c>
    </row>
    <row r="255" spans="1:13" x14ac:dyDescent="0.2">
      <c r="A255" s="241"/>
      <c r="B255" s="270"/>
      <c r="C255" s="133" t="s">
        <v>1</v>
      </c>
      <c r="D255" s="133" t="s">
        <v>2</v>
      </c>
      <c r="E255" s="133" t="s">
        <v>3</v>
      </c>
      <c r="F255" s="270"/>
      <c r="G255" s="126"/>
      <c r="H255" s="131" t="s">
        <v>6</v>
      </c>
      <c r="I255" s="23">
        <f>SUM(C256:C263)</f>
        <v>2940910000</v>
      </c>
      <c r="J255" s="131"/>
      <c r="K255" s="23">
        <f>E264</f>
        <v>1600000000</v>
      </c>
      <c r="L255" s="23">
        <f>SUM(I255:K255)</f>
        <v>4540910000</v>
      </c>
      <c r="M255" s="132">
        <f>(L255/$L$260)</f>
        <v>1</v>
      </c>
    </row>
    <row r="256" spans="1:13" ht="24" x14ac:dyDescent="0.2">
      <c r="A256" s="241"/>
      <c r="B256" s="149" t="s">
        <v>344</v>
      </c>
      <c r="C256" s="34">
        <v>468000000</v>
      </c>
      <c r="D256" s="147"/>
      <c r="E256" s="147"/>
      <c r="F256" s="22">
        <f>SUM(C256:E256)</f>
        <v>468000000</v>
      </c>
      <c r="G256" s="126"/>
      <c r="H256" s="131" t="s">
        <v>7</v>
      </c>
      <c r="I256" s="131"/>
      <c r="J256" s="131"/>
      <c r="K256" s="131"/>
      <c r="L256" s="23"/>
      <c r="M256" s="132">
        <f t="shared" ref="M256:M260" si="71">(L256/$L$260)</f>
        <v>0</v>
      </c>
    </row>
    <row r="257" spans="1:13" ht="12" x14ac:dyDescent="0.2">
      <c r="A257" s="241"/>
      <c r="B257" s="149" t="s">
        <v>345</v>
      </c>
      <c r="C257" s="34">
        <v>350100000</v>
      </c>
      <c r="D257" s="147"/>
      <c r="E257" s="147"/>
      <c r="F257" s="22">
        <f t="shared" ref="F257:F264" si="72">SUM(C257:E257)</f>
        <v>350100000</v>
      </c>
      <c r="G257" s="126"/>
      <c r="H257" s="131" t="s">
        <v>8</v>
      </c>
      <c r="I257" s="131"/>
      <c r="J257" s="131"/>
      <c r="K257" s="131"/>
      <c r="L257" s="23"/>
      <c r="M257" s="132">
        <f t="shared" si="71"/>
        <v>0</v>
      </c>
    </row>
    <row r="258" spans="1:13" x14ac:dyDescent="0.2">
      <c r="A258" s="241"/>
      <c r="B258" s="150" t="s">
        <v>346</v>
      </c>
      <c r="C258" s="34">
        <v>210000000</v>
      </c>
      <c r="D258" s="147"/>
      <c r="E258" s="147"/>
      <c r="F258" s="22">
        <f t="shared" si="72"/>
        <v>210000000</v>
      </c>
      <c r="G258" s="126"/>
      <c r="H258" s="131" t="s">
        <v>9</v>
      </c>
      <c r="I258" s="23"/>
      <c r="J258" s="131"/>
      <c r="K258" s="131"/>
      <c r="L258" s="23">
        <f>SUM(I258:K258)</f>
        <v>0</v>
      </c>
      <c r="M258" s="132">
        <f t="shared" si="71"/>
        <v>0</v>
      </c>
    </row>
    <row r="259" spans="1:13" ht="12" x14ac:dyDescent="0.2">
      <c r="A259" s="241"/>
      <c r="B259" s="151" t="s">
        <v>347</v>
      </c>
      <c r="C259" s="34">
        <v>25000000</v>
      </c>
      <c r="D259" s="147"/>
      <c r="E259" s="147"/>
      <c r="F259" s="22">
        <f t="shared" si="72"/>
        <v>25000000</v>
      </c>
      <c r="G259" s="126"/>
      <c r="H259" s="131" t="s">
        <v>30</v>
      </c>
      <c r="I259" s="131"/>
      <c r="J259" s="131"/>
      <c r="K259" s="131"/>
      <c r="L259" s="23"/>
      <c r="M259" s="132">
        <f t="shared" si="71"/>
        <v>0</v>
      </c>
    </row>
    <row r="260" spans="1:13" ht="36" x14ac:dyDescent="0.2">
      <c r="A260" s="241"/>
      <c r="B260" s="149" t="s">
        <v>348</v>
      </c>
      <c r="C260" s="34">
        <v>412810000</v>
      </c>
      <c r="D260" s="147"/>
      <c r="E260" s="147"/>
      <c r="F260" s="22">
        <f t="shared" si="72"/>
        <v>412810000</v>
      </c>
      <c r="G260" s="126"/>
      <c r="H260" s="131" t="s">
        <v>17</v>
      </c>
      <c r="I260" s="23">
        <f>SUM(I255:I259)</f>
        <v>2940910000</v>
      </c>
      <c r="J260" s="23">
        <f t="shared" ref="J260:L260" si="73">SUM(J255:J259)</f>
        <v>0</v>
      </c>
      <c r="K260" s="23">
        <f t="shared" si="73"/>
        <v>1600000000</v>
      </c>
      <c r="L260" s="23">
        <f t="shared" si="73"/>
        <v>4540910000</v>
      </c>
      <c r="M260" s="132">
        <f t="shared" si="71"/>
        <v>1</v>
      </c>
    </row>
    <row r="261" spans="1:13" ht="24" x14ac:dyDescent="0.2">
      <c r="A261" s="241"/>
      <c r="B261" s="149" t="s">
        <v>349</v>
      </c>
      <c r="C261" s="34">
        <v>675000000</v>
      </c>
      <c r="D261" s="147"/>
      <c r="E261" s="147"/>
      <c r="F261" s="22">
        <f t="shared" si="72"/>
        <v>675000000</v>
      </c>
      <c r="G261" s="126"/>
      <c r="H261" s="125"/>
      <c r="I261" s="41"/>
      <c r="J261" s="41"/>
      <c r="K261" s="41"/>
      <c r="L261" s="41"/>
      <c r="M261" s="154"/>
    </row>
    <row r="262" spans="1:13" ht="36" x14ac:dyDescent="0.2">
      <c r="A262" s="241"/>
      <c r="B262" s="149" t="s">
        <v>350</v>
      </c>
      <c r="C262" s="37">
        <v>500000000</v>
      </c>
      <c r="D262" s="37"/>
      <c r="E262" s="37"/>
      <c r="F262" s="22">
        <f t="shared" si="72"/>
        <v>500000000</v>
      </c>
      <c r="G262" s="126"/>
      <c r="H262" s="125"/>
      <c r="I262" s="41"/>
      <c r="J262" s="41"/>
      <c r="K262" s="41"/>
      <c r="L262" s="41"/>
      <c r="M262" s="154"/>
    </row>
    <row r="263" spans="1:13" ht="36" x14ac:dyDescent="0.2">
      <c r="A263" s="241"/>
      <c r="B263" s="149" t="s">
        <v>350</v>
      </c>
      <c r="C263" s="37">
        <v>300000000</v>
      </c>
      <c r="D263" s="37"/>
      <c r="E263" s="37"/>
      <c r="F263" s="22">
        <f t="shared" si="72"/>
        <v>300000000</v>
      </c>
      <c r="G263" s="126"/>
      <c r="H263" s="125"/>
      <c r="I263" s="41"/>
      <c r="J263" s="41"/>
      <c r="K263" s="41"/>
      <c r="L263" s="41"/>
      <c r="M263" s="154"/>
    </row>
    <row r="264" spans="1:13" ht="24" x14ac:dyDescent="0.2">
      <c r="A264" s="241"/>
      <c r="B264" s="149" t="s">
        <v>351</v>
      </c>
      <c r="C264" s="147">
        <v>0</v>
      </c>
      <c r="D264" s="37"/>
      <c r="E264" s="37">
        <v>1600000000</v>
      </c>
      <c r="F264" s="22">
        <f t="shared" si="72"/>
        <v>1600000000</v>
      </c>
      <c r="G264" s="126"/>
      <c r="H264" s="126"/>
      <c r="I264" s="126"/>
      <c r="J264" s="126"/>
      <c r="K264" s="126"/>
      <c r="L264" s="126"/>
      <c r="M264" s="126"/>
    </row>
    <row r="265" spans="1:13" x14ac:dyDescent="0.2">
      <c r="A265" s="51"/>
      <c r="B265" s="131" t="s">
        <v>17</v>
      </c>
      <c r="C265" s="23">
        <f>SUM(C256:C264)</f>
        <v>2940910000</v>
      </c>
      <c r="D265" s="23">
        <f t="shared" ref="D265:E265" si="74">SUM(D256:D264)</f>
        <v>0</v>
      </c>
      <c r="E265" s="23">
        <f t="shared" si="74"/>
        <v>1600000000</v>
      </c>
      <c r="F265" s="22">
        <f>SUM(C265:E265)</f>
        <v>4540910000</v>
      </c>
      <c r="G265" s="126"/>
      <c r="H265" s="126"/>
      <c r="I265" s="126"/>
      <c r="J265" s="126"/>
      <c r="K265" s="126"/>
      <c r="L265" s="126"/>
      <c r="M265" s="126"/>
    </row>
    <row r="266" spans="1:13" x14ac:dyDescent="0.2">
      <c r="A266" s="51"/>
      <c r="B266" s="125"/>
      <c r="C266" s="41"/>
      <c r="D266" s="41"/>
      <c r="E266" s="41"/>
      <c r="F266" s="155"/>
      <c r="G266" s="126"/>
      <c r="H266" s="126"/>
      <c r="I266" s="126"/>
      <c r="J266" s="126"/>
      <c r="K266" s="126"/>
      <c r="L266" s="126"/>
      <c r="M266" s="126"/>
    </row>
    <row r="267" spans="1:13" x14ac:dyDescent="0.2">
      <c r="A267" s="51"/>
      <c r="B267" s="125"/>
      <c r="C267" s="41"/>
      <c r="D267" s="41"/>
      <c r="E267" s="41"/>
      <c r="F267" s="155"/>
      <c r="G267" s="126"/>
      <c r="H267" s="126"/>
      <c r="I267" s="126"/>
      <c r="J267" s="126"/>
      <c r="K267" s="126"/>
      <c r="L267" s="126"/>
      <c r="M267" s="126"/>
    </row>
    <row r="268" spans="1:13" ht="22.5" customHeight="1" x14ac:dyDescent="0.2">
      <c r="A268" s="259" t="s">
        <v>444</v>
      </c>
      <c r="B268" s="244" t="s">
        <v>427</v>
      </c>
      <c r="C268" s="244"/>
      <c r="D268" s="244"/>
      <c r="E268" s="244"/>
      <c r="F268" s="244"/>
      <c r="G268" s="146"/>
      <c r="H268" s="244" t="s">
        <v>180</v>
      </c>
      <c r="I268" s="244"/>
      <c r="J268" s="244"/>
      <c r="K268" s="244"/>
      <c r="L268" s="244"/>
      <c r="M268" s="244"/>
    </row>
    <row r="269" spans="1:13" x14ac:dyDescent="0.2">
      <c r="A269" s="259"/>
      <c r="B269" s="270" t="s">
        <v>18</v>
      </c>
      <c r="C269" s="269" t="s">
        <v>0</v>
      </c>
      <c r="D269" s="269"/>
      <c r="E269" s="269"/>
      <c r="F269" s="270" t="s">
        <v>4</v>
      </c>
      <c r="G269" s="146"/>
      <c r="H269" s="127" t="s">
        <v>5</v>
      </c>
      <c r="I269" s="128" t="s">
        <v>10</v>
      </c>
      <c r="J269" s="128" t="s">
        <v>20</v>
      </c>
      <c r="K269" s="128" t="s">
        <v>21</v>
      </c>
      <c r="L269" s="129" t="s">
        <v>17</v>
      </c>
      <c r="M269" s="130" t="s">
        <v>19</v>
      </c>
    </row>
    <row r="270" spans="1:13" x14ac:dyDescent="0.2">
      <c r="A270" s="259"/>
      <c r="B270" s="270"/>
      <c r="C270" s="133" t="s">
        <v>1</v>
      </c>
      <c r="D270" s="133" t="s">
        <v>2</v>
      </c>
      <c r="E270" s="133" t="s">
        <v>3</v>
      </c>
      <c r="F270" s="270"/>
      <c r="G270" s="146"/>
      <c r="H270" s="147" t="s">
        <v>6</v>
      </c>
      <c r="I270" s="37">
        <f>C278</f>
        <v>703000000</v>
      </c>
      <c r="J270" s="147"/>
      <c r="K270" s="37">
        <f>E278</f>
        <v>97000000</v>
      </c>
      <c r="L270" s="37">
        <f>SUM(I270:K270)</f>
        <v>800000000</v>
      </c>
      <c r="M270" s="148">
        <f>(L270/$L$275)</f>
        <v>1</v>
      </c>
    </row>
    <row r="271" spans="1:13" ht="25.5" x14ac:dyDescent="0.2">
      <c r="A271" s="259"/>
      <c r="B271" s="156" t="s">
        <v>352</v>
      </c>
      <c r="C271" s="34">
        <v>288000000</v>
      </c>
      <c r="D271" s="147"/>
      <c r="E271" s="147"/>
      <c r="F271" s="34">
        <f>SUM(C271:E271)</f>
        <v>288000000</v>
      </c>
      <c r="G271" s="146"/>
      <c r="H271" s="147" t="s">
        <v>7</v>
      </c>
      <c r="I271" s="147"/>
      <c r="J271" s="147"/>
      <c r="K271" s="147"/>
      <c r="L271" s="37"/>
      <c r="M271" s="148">
        <f t="shared" ref="M271:M275" si="75">(L271/$L$275)</f>
        <v>0</v>
      </c>
    </row>
    <row r="272" spans="1:13" ht="25.5" x14ac:dyDescent="0.2">
      <c r="A272" s="259"/>
      <c r="B272" s="156" t="s">
        <v>353</v>
      </c>
      <c r="C272" s="34">
        <v>250000000</v>
      </c>
      <c r="D272" s="147"/>
      <c r="E272" s="147"/>
      <c r="F272" s="34">
        <f t="shared" ref="F272:F278" si="76">SUM(C272:E272)</f>
        <v>250000000</v>
      </c>
      <c r="G272" s="146"/>
      <c r="H272" s="147" t="s">
        <v>8</v>
      </c>
      <c r="I272" s="147"/>
      <c r="J272" s="147"/>
      <c r="K272" s="147"/>
      <c r="L272" s="37"/>
      <c r="M272" s="148">
        <f t="shared" si="75"/>
        <v>0</v>
      </c>
    </row>
    <row r="273" spans="1:13" ht="25.5" x14ac:dyDescent="0.2">
      <c r="A273" s="259"/>
      <c r="B273" s="156" t="s">
        <v>354</v>
      </c>
      <c r="C273" s="34">
        <v>50000000</v>
      </c>
      <c r="D273" s="147"/>
      <c r="E273" s="147"/>
      <c r="F273" s="34">
        <f t="shared" si="76"/>
        <v>50000000</v>
      </c>
      <c r="G273" s="146"/>
      <c r="H273" s="147" t="s">
        <v>9</v>
      </c>
      <c r="I273" s="37"/>
      <c r="J273" s="147"/>
      <c r="K273" s="147"/>
      <c r="L273" s="37"/>
      <c r="M273" s="148">
        <f t="shared" si="75"/>
        <v>0</v>
      </c>
    </row>
    <row r="274" spans="1:13" ht="12.75" x14ac:dyDescent="0.2">
      <c r="A274" s="259"/>
      <c r="B274" s="157" t="s">
        <v>80</v>
      </c>
      <c r="C274" s="34">
        <v>50000000</v>
      </c>
      <c r="D274" s="147"/>
      <c r="E274" s="147"/>
      <c r="F274" s="34">
        <f t="shared" si="76"/>
        <v>50000000</v>
      </c>
      <c r="G274" s="146"/>
      <c r="H274" s="147" t="s">
        <v>30</v>
      </c>
      <c r="I274" s="147"/>
      <c r="J274" s="147"/>
      <c r="K274" s="147"/>
      <c r="L274" s="37"/>
      <c r="M274" s="148">
        <f t="shared" si="75"/>
        <v>0</v>
      </c>
    </row>
    <row r="275" spans="1:13" ht="25.5" x14ac:dyDescent="0.2">
      <c r="A275" s="259"/>
      <c r="B275" s="156" t="s">
        <v>355</v>
      </c>
      <c r="C275" s="34">
        <v>50000000</v>
      </c>
      <c r="D275" s="147"/>
      <c r="E275" s="147"/>
      <c r="F275" s="34">
        <f t="shared" si="76"/>
        <v>50000000</v>
      </c>
      <c r="G275" s="146"/>
      <c r="H275" s="147" t="s">
        <v>17</v>
      </c>
      <c r="I275" s="37">
        <f>SUM(I270:I274)</f>
        <v>703000000</v>
      </c>
      <c r="J275" s="37">
        <f t="shared" ref="J275" si="77">SUM(J270:J274)</f>
        <v>0</v>
      </c>
      <c r="K275" s="37">
        <f>SUM(K270:K274)</f>
        <v>97000000</v>
      </c>
      <c r="L275" s="37">
        <f>SUM(I275:K275)</f>
        <v>800000000</v>
      </c>
      <c r="M275" s="148">
        <f t="shared" si="75"/>
        <v>1</v>
      </c>
    </row>
    <row r="276" spans="1:13" ht="12.75" x14ac:dyDescent="0.2">
      <c r="A276" s="259"/>
      <c r="B276" s="157" t="s">
        <v>357</v>
      </c>
      <c r="C276" s="6">
        <v>0</v>
      </c>
      <c r="D276" s="147"/>
      <c r="E276" s="34">
        <v>97000000</v>
      </c>
      <c r="F276" s="34">
        <f t="shared" si="76"/>
        <v>97000000</v>
      </c>
      <c r="G276" s="146"/>
      <c r="H276" s="146"/>
      <c r="I276" s="146"/>
      <c r="J276" s="146"/>
      <c r="K276" s="146"/>
      <c r="L276" s="146"/>
      <c r="M276" s="146"/>
    </row>
    <row r="277" spans="1:13" ht="12.75" x14ac:dyDescent="0.2">
      <c r="A277" s="78"/>
      <c r="B277" s="157" t="s">
        <v>356</v>
      </c>
      <c r="C277" s="37">
        <v>15000000</v>
      </c>
      <c r="D277" s="37"/>
      <c r="E277" s="37"/>
      <c r="F277" s="34">
        <f t="shared" si="76"/>
        <v>15000000</v>
      </c>
      <c r="G277" s="146"/>
      <c r="H277" s="146"/>
      <c r="I277" s="146"/>
      <c r="J277" s="146"/>
      <c r="K277" s="146"/>
      <c r="L277" s="146"/>
      <c r="M277" s="146"/>
    </row>
    <row r="278" spans="1:13" x14ac:dyDescent="0.2">
      <c r="A278" s="78"/>
      <c r="B278" s="147" t="s">
        <v>17</v>
      </c>
      <c r="C278" s="37">
        <f>SUM(C271:C277)</f>
        <v>703000000</v>
      </c>
      <c r="D278" s="37">
        <f>SUM(D271:D277)</f>
        <v>0</v>
      </c>
      <c r="E278" s="37">
        <f>SUM(E271:E277)</f>
        <v>97000000</v>
      </c>
      <c r="F278" s="34">
        <f t="shared" si="76"/>
        <v>800000000</v>
      </c>
      <c r="G278" s="146"/>
      <c r="H278" s="146"/>
      <c r="I278" s="146"/>
      <c r="J278" s="146"/>
      <c r="K278" s="146"/>
      <c r="L278" s="146"/>
      <c r="M278" s="146"/>
    </row>
    <row r="279" spans="1:13" x14ac:dyDescent="0.2">
      <c r="A279" s="78"/>
      <c r="B279" s="126"/>
      <c r="C279" s="126"/>
      <c r="D279" s="126"/>
      <c r="E279" s="126"/>
      <c r="F279" s="126"/>
      <c r="G279" s="126"/>
      <c r="H279" s="261" t="s">
        <v>384</v>
      </c>
      <c r="I279" s="262"/>
      <c r="J279" s="262"/>
      <c r="K279" s="262"/>
      <c r="L279" s="262"/>
      <c r="M279" s="263"/>
    </row>
    <row r="280" spans="1:13" x14ac:dyDescent="0.2">
      <c r="A280" s="78" t="s">
        <v>385</v>
      </c>
      <c r="B280" s="268" t="s">
        <v>384</v>
      </c>
      <c r="C280" s="268"/>
      <c r="D280" s="268"/>
      <c r="E280" s="268"/>
      <c r="F280" s="268"/>
      <c r="G280" s="126"/>
      <c r="H280" s="127" t="s">
        <v>5</v>
      </c>
      <c r="I280" s="128" t="s">
        <v>10</v>
      </c>
      <c r="J280" s="128" t="s">
        <v>20</v>
      </c>
      <c r="K280" s="128" t="s">
        <v>21</v>
      </c>
      <c r="L280" s="129" t="s">
        <v>17</v>
      </c>
      <c r="M280" s="130" t="s">
        <v>19</v>
      </c>
    </row>
    <row r="281" spans="1:13" x14ac:dyDescent="0.2">
      <c r="A281" s="78"/>
      <c r="B281" s="270" t="s">
        <v>182</v>
      </c>
      <c r="C281" s="269" t="s">
        <v>0</v>
      </c>
      <c r="D281" s="269"/>
      <c r="E281" s="269"/>
      <c r="F281" s="270" t="s">
        <v>4</v>
      </c>
      <c r="G281" s="126"/>
      <c r="H281" s="131" t="s">
        <v>6</v>
      </c>
      <c r="I281" s="131"/>
      <c r="J281" s="131"/>
      <c r="K281" s="23">
        <f>E283</f>
        <v>480000000</v>
      </c>
      <c r="L281" s="23">
        <f>SUM(I281:K281)</f>
        <v>480000000</v>
      </c>
      <c r="M281" s="132">
        <f>(K281/$L$286)</f>
        <v>1</v>
      </c>
    </row>
    <row r="282" spans="1:13" x14ac:dyDescent="0.2">
      <c r="A282" s="78"/>
      <c r="B282" s="270"/>
      <c r="C282" s="133" t="s">
        <v>1</v>
      </c>
      <c r="D282" s="133" t="s">
        <v>2</v>
      </c>
      <c r="E282" s="133" t="s">
        <v>3</v>
      </c>
      <c r="F282" s="270"/>
      <c r="G282" s="126"/>
      <c r="H282" s="131" t="s">
        <v>7</v>
      </c>
      <c r="I282" s="131"/>
      <c r="J282" s="131"/>
      <c r="K282" s="131"/>
      <c r="L282" s="131"/>
      <c r="M282" s="132">
        <f t="shared" ref="M282:M286" si="78">(K282/$L$286)</f>
        <v>0</v>
      </c>
    </row>
    <row r="283" spans="1:13" ht="25.5" x14ac:dyDescent="0.2">
      <c r="A283" s="78"/>
      <c r="B283" s="156" t="s">
        <v>358</v>
      </c>
      <c r="C283" s="22"/>
      <c r="D283" s="131"/>
      <c r="E283" s="34">
        <v>480000000</v>
      </c>
      <c r="F283" s="23">
        <f>SUM(C283:E283)</f>
        <v>480000000</v>
      </c>
      <c r="G283" s="126"/>
      <c r="H283" s="131" t="s">
        <v>8</v>
      </c>
      <c r="I283" s="131"/>
      <c r="J283" s="131"/>
      <c r="K283" s="131"/>
      <c r="L283" s="131"/>
      <c r="M283" s="132">
        <f t="shared" si="78"/>
        <v>0</v>
      </c>
    </row>
    <row r="284" spans="1:13" x14ac:dyDescent="0.2">
      <c r="A284" s="78"/>
      <c r="B284" s="131" t="s">
        <v>17</v>
      </c>
      <c r="C284" s="22">
        <f>SUM(C283)</f>
        <v>0</v>
      </c>
      <c r="D284" s="22">
        <f t="shared" ref="D284:F284" si="79">SUM(D283)</f>
        <v>0</v>
      </c>
      <c r="E284" s="22">
        <f t="shared" si="79"/>
        <v>480000000</v>
      </c>
      <c r="F284" s="22">
        <f t="shared" si="79"/>
        <v>480000000</v>
      </c>
      <c r="G284" s="126"/>
      <c r="H284" s="131" t="s">
        <v>9</v>
      </c>
      <c r="I284" s="131"/>
      <c r="J284" s="131"/>
      <c r="K284" s="131"/>
      <c r="L284" s="131"/>
      <c r="M284" s="132">
        <f t="shared" si="78"/>
        <v>0</v>
      </c>
    </row>
    <row r="285" spans="1:13" x14ac:dyDescent="0.2">
      <c r="A285" s="51"/>
      <c r="B285" s="135"/>
      <c r="C285" s="135"/>
      <c r="D285" s="125"/>
      <c r="E285" s="125"/>
      <c r="F285" s="125"/>
      <c r="G285" s="126"/>
      <c r="H285" s="131" t="s">
        <v>30</v>
      </c>
      <c r="I285" s="131"/>
      <c r="J285" s="131"/>
      <c r="K285" s="131"/>
      <c r="L285" s="131"/>
      <c r="M285" s="132">
        <f t="shared" si="78"/>
        <v>0</v>
      </c>
    </row>
    <row r="286" spans="1:13" x14ac:dyDescent="0.2">
      <c r="A286" s="51"/>
      <c r="B286" s="126"/>
      <c r="C286" s="126"/>
      <c r="D286" s="126"/>
      <c r="E286" s="126"/>
      <c r="F286" s="126"/>
      <c r="G286" s="126"/>
      <c r="H286" s="131" t="s">
        <v>17</v>
      </c>
      <c r="I286" s="23">
        <f>SUM(I281:I285)</f>
        <v>0</v>
      </c>
      <c r="J286" s="23">
        <f t="shared" ref="J286:L286" si="80">SUM(J281:J285)</f>
        <v>0</v>
      </c>
      <c r="K286" s="23">
        <f t="shared" si="80"/>
        <v>480000000</v>
      </c>
      <c r="L286" s="23">
        <f t="shared" si="80"/>
        <v>480000000</v>
      </c>
      <c r="M286" s="132">
        <f t="shared" si="78"/>
        <v>1</v>
      </c>
    </row>
    <row r="287" spans="1:13" x14ac:dyDescent="0.2">
      <c r="A287" s="51"/>
      <c r="B287" s="125"/>
      <c r="C287" s="125"/>
      <c r="D287" s="125"/>
      <c r="E287" s="125"/>
      <c r="F287" s="125"/>
      <c r="G287" s="125"/>
      <c r="H287" s="125"/>
      <c r="I287" s="126"/>
      <c r="J287" s="126"/>
      <c r="K287" s="126"/>
      <c r="L287" s="126"/>
      <c r="M287" s="126"/>
    </row>
    <row r="288" spans="1:13" x14ac:dyDescent="0.2">
      <c r="A288" s="51"/>
      <c r="B288" s="7"/>
      <c r="C288" s="7"/>
      <c r="D288" s="7"/>
      <c r="E288" s="7"/>
      <c r="F288" s="7"/>
      <c r="G288" s="7"/>
      <c r="H288" s="7"/>
    </row>
    <row r="289" spans="1:13" ht="22.5" customHeight="1" x14ac:dyDescent="0.2">
      <c r="A289" s="241" t="s">
        <v>445</v>
      </c>
      <c r="B289" s="244" t="s">
        <v>402</v>
      </c>
      <c r="C289" s="244"/>
      <c r="D289" s="244"/>
      <c r="E289" s="244"/>
      <c r="F289" s="244"/>
      <c r="G289" s="126"/>
      <c r="H289" s="235" t="s">
        <v>199</v>
      </c>
      <c r="I289" s="235"/>
      <c r="J289" s="235"/>
      <c r="K289" s="235"/>
      <c r="L289" s="235"/>
      <c r="M289" s="235"/>
    </row>
    <row r="290" spans="1:13" x14ac:dyDescent="0.2">
      <c r="A290" s="241"/>
      <c r="B290" s="270" t="s">
        <v>18</v>
      </c>
      <c r="C290" s="269" t="s">
        <v>0</v>
      </c>
      <c r="D290" s="269"/>
      <c r="E290" s="269"/>
      <c r="F290" s="270" t="s">
        <v>4</v>
      </c>
      <c r="G290" s="126"/>
      <c r="H290" s="127" t="s">
        <v>5</v>
      </c>
      <c r="I290" s="128" t="s">
        <v>10</v>
      </c>
      <c r="J290" s="128" t="s">
        <v>20</v>
      </c>
      <c r="K290" s="128" t="s">
        <v>21</v>
      </c>
      <c r="L290" s="129" t="s">
        <v>17</v>
      </c>
      <c r="M290" s="130" t="s">
        <v>19</v>
      </c>
    </row>
    <row r="291" spans="1:13" x14ac:dyDescent="0.2">
      <c r="A291" s="241"/>
      <c r="B291" s="270"/>
      <c r="C291" s="133" t="s">
        <v>1</v>
      </c>
      <c r="D291" s="133" t="s">
        <v>2</v>
      </c>
      <c r="E291" s="133" t="s">
        <v>3</v>
      </c>
      <c r="F291" s="270"/>
      <c r="G291" s="126"/>
      <c r="H291" s="131" t="s">
        <v>6</v>
      </c>
      <c r="I291" s="23">
        <f>C303</f>
        <v>3888600000</v>
      </c>
      <c r="J291" s="131"/>
      <c r="K291" s="23">
        <f>E303</f>
        <v>100000000</v>
      </c>
      <c r="L291" s="23">
        <f>SUM(I291:K291)</f>
        <v>3988600000</v>
      </c>
      <c r="M291" s="132">
        <f>(L291/$L$296)</f>
        <v>1</v>
      </c>
    </row>
    <row r="292" spans="1:13" ht="24" x14ac:dyDescent="0.2">
      <c r="A292" s="241"/>
      <c r="B292" s="158" t="s">
        <v>359</v>
      </c>
      <c r="C292" s="22">
        <v>1078000000</v>
      </c>
      <c r="D292" s="131"/>
      <c r="E292" s="131"/>
      <c r="F292" s="22">
        <f>SUM(C292:E292)</f>
        <v>1078000000</v>
      </c>
      <c r="G292" s="126"/>
      <c r="H292" s="131" t="s">
        <v>7</v>
      </c>
      <c r="I292" s="131"/>
      <c r="J292" s="131"/>
      <c r="K292" s="131"/>
      <c r="L292" s="23"/>
      <c r="M292" s="132">
        <f t="shared" ref="M292:M296" si="81">(L292/$L$296)</f>
        <v>0</v>
      </c>
    </row>
    <row r="293" spans="1:13" ht="22.5" x14ac:dyDescent="0.2">
      <c r="A293" s="241"/>
      <c r="B293" s="134" t="s">
        <v>360</v>
      </c>
      <c r="C293" s="22">
        <v>8000000</v>
      </c>
      <c r="D293" s="131"/>
      <c r="E293" s="131"/>
      <c r="F293" s="22">
        <f t="shared" ref="F293:F302" si="82">SUM(C293:E293)</f>
        <v>8000000</v>
      </c>
      <c r="G293" s="126"/>
      <c r="H293" s="131" t="s">
        <v>8</v>
      </c>
      <c r="I293" s="131"/>
      <c r="J293" s="131"/>
      <c r="K293" s="131"/>
      <c r="L293" s="23"/>
      <c r="M293" s="132">
        <f t="shared" si="81"/>
        <v>0</v>
      </c>
    </row>
    <row r="294" spans="1:13" ht="11.25" customHeight="1" x14ac:dyDescent="0.2">
      <c r="A294" s="241"/>
      <c r="B294" s="134" t="s">
        <v>361</v>
      </c>
      <c r="C294" s="22">
        <v>235000000</v>
      </c>
      <c r="D294" s="131"/>
      <c r="E294" s="131"/>
      <c r="F294" s="22">
        <f t="shared" si="82"/>
        <v>235000000</v>
      </c>
      <c r="G294" s="126"/>
      <c r="H294" s="131" t="s">
        <v>9</v>
      </c>
      <c r="I294" s="23"/>
      <c r="J294" s="131"/>
      <c r="K294" s="131"/>
      <c r="L294" s="23"/>
      <c r="M294" s="132">
        <f t="shared" si="81"/>
        <v>0</v>
      </c>
    </row>
    <row r="295" spans="1:13" x14ac:dyDescent="0.2">
      <c r="A295" s="241"/>
      <c r="B295" s="134" t="s">
        <v>362</v>
      </c>
      <c r="C295" s="22">
        <v>470000000</v>
      </c>
      <c r="D295" s="131"/>
      <c r="E295" s="131"/>
      <c r="F295" s="22">
        <f t="shared" si="82"/>
        <v>470000000</v>
      </c>
      <c r="G295" s="126"/>
      <c r="H295" s="131" t="s">
        <v>30</v>
      </c>
      <c r="I295" s="131"/>
      <c r="J295" s="131"/>
      <c r="K295" s="131"/>
      <c r="L295" s="23"/>
      <c r="M295" s="132">
        <f t="shared" si="81"/>
        <v>0</v>
      </c>
    </row>
    <row r="296" spans="1:13" ht="45" x14ac:dyDescent="0.2">
      <c r="A296" s="241"/>
      <c r="B296" s="134" t="s">
        <v>363</v>
      </c>
      <c r="C296" s="22">
        <v>500000000</v>
      </c>
      <c r="D296" s="131"/>
      <c r="E296" s="131"/>
      <c r="F296" s="22">
        <f t="shared" si="82"/>
        <v>500000000</v>
      </c>
      <c r="G296" s="126"/>
      <c r="H296" s="131" t="s">
        <v>17</v>
      </c>
      <c r="I296" s="23">
        <f>SUM(I291:I294)</f>
        <v>3888600000</v>
      </c>
      <c r="J296" s="23">
        <f t="shared" ref="J296:L296" si="83">SUM(J291:J294)</f>
        <v>0</v>
      </c>
      <c r="K296" s="23">
        <f t="shared" si="83"/>
        <v>100000000</v>
      </c>
      <c r="L296" s="23">
        <f t="shared" si="83"/>
        <v>3988600000</v>
      </c>
      <c r="M296" s="132">
        <f t="shared" si="81"/>
        <v>1</v>
      </c>
    </row>
    <row r="297" spans="1:13" ht="22.5" x14ac:dyDescent="0.2">
      <c r="A297" s="241"/>
      <c r="B297" s="134" t="s">
        <v>364</v>
      </c>
      <c r="C297" s="22">
        <v>1000000000</v>
      </c>
      <c r="D297" s="131"/>
      <c r="E297" s="131"/>
      <c r="F297" s="22">
        <f t="shared" si="82"/>
        <v>1000000000</v>
      </c>
      <c r="G297" s="126"/>
      <c r="H297" s="125"/>
      <c r="I297" s="41"/>
      <c r="J297" s="41"/>
      <c r="K297" s="41"/>
      <c r="L297" s="41"/>
      <c r="M297" s="154"/>
    </row>
    <row r="298" spans="1:13" ht="22.5" x14ac:dyDescent="0.2">
      <c r="A298" s="241"/>
      <c r="B298" s="134" t="s">
        <v>365</v>
      </c>
      <c r="C298" s="22">
        <v>320000000</v>
      </c>
      <c r="D298" s="131"/>
      <c r="E298" s="131"/>
      <c r="F298" s="22">
        <f t="shared" si="82"/>
        <v>320000000</v>
      </c>
      <c r="G298" s="126"/>
      <c r="H298" s="125"/>
      <c r="I298" s="41"/>
      <c r="J298" s="41"/>
      <c r="K298" s="41"/>
      <c r="L298" s="41"/>
      <c r="M298" s="154"/>
    </row>
    <row r="299" spans="1:13" ht="11.25" customHeight="1" x14ac:dyDescent="0.2">
      <c r="A299" s="241"/>
      <c r="B299" s="159" t="s">
        <v>366</v>
      </c>
      <c r="C299" s="22">
        <v>15000000</v>
      </c>
      <c r="D299" s="131"/>
      <c r="E299" s="131"/>
      <c r="F299" s="22">
        <f t="shared" si="82"/>
        <v>15000000</v>
      </c>
      <c r="G299" s="126"/>
      <c r="H299" s="125"/>
      <c r="I299" s="41"/>
      <c r="J299" s="41"/>
      <c r="K299" s="41"/>
      <c r="L299" s="41"/>
      <c r="M299" s="154"/>
    </row>
    <row r="300" spans="1:13" ht="24" x14ac:dyDescent="0.2">
      <c r="A300" s="241"/>
      <c r="B300" s="158" t="s">
        <v>369</v>
      </c>
      <c r="C300" s="22">
        <v>162600000</v>
      </c>
      <c r="D300" s="131"/>
      <c r="E300" s="131"/>
      <c r="F300" s="22">
        <f t="shared" si="82"/>
        <v>162600000</v>
      </c>
      <c r="G300" s="126"/>
      <c r="H300" s="125"/>
      <c r="I300" s="41"/>
      <c r="J300" s="41"/>
      <c r="K300" s="41"/>
      <c r="L300" s="41"/>
      <c r="M300" s="154"/>
    </row>
    <row r="301" spans="1:13" ht="33.75" x14ac:dyDescent="0.2">
      <c r="A301" s="241"/>
      <c r="B301" s="134" t="s">
        <v>367</v>
      </c>
      <c r="C301" s="126">
        <v>0</v>
      </c>
      <c r="D301" s="131"/>
      <c r="E301" s="22">
        <v>100000000</v>
      </c>
      <c r="F301" s="22">
        <f>SUM(D301:E301)</f>
        <v>100000000</v>
      </c>
      <c r="G301" s="126"/>
      <c r="H301" s="125"/>
      <c r="I301" s="41"/>
      <c r="J301" s="41"/>
      <c r="K301" s="41"/>
      <c r="L301" s="41"/>
      <c r="M301" s="154"/>
    </row>
    <row r="302" spans="1:13" ht="33.75" x14ac:dyDescent="0.2">
      <c r="A302" s="241"/>
      <c r="B302" s="134" t="s">
        <v>368</v>
      </c>
      <c r="C302" s="22">
        <v>100000000</v>
      </c>
      <c r="D302" s="131"/>
      <c r="E302" s="131"/>
      <c r="F302" s="22">
        <f t="shared" si="82"/>
        <v>100000000</v>
      </c>
      <c r="G302" s="126"/>
      <c r="H302" s="125"/>
      <c r="I302" s="41"/>
      <c r="J302" s="41"/>
      <c r="K302" s="41"/>
      <c r="L302" s="41"/>
      <c r="M302" s="154"/>
    </row>
    <row r="303" spans="1:13" ht="11.25" customHeight="1" x14ac:dyDescent="0.2">
      <c r="A303" s="241"/>
      <c r="B303" s="131" t="s">
        <v>17</v>
      </c>
      <c r="C303" s="23">
        <f>SUM(C292:C302)</f>
        <v>3888600000</v>
      </c>
      <c r="D303" s="23">
        <f t="shared" ref="D303:E303" si="84">SUM(D292:D302)</f>
        <v>0</v>
      </c>
      <c r="E303" s="23">
        <f t="shared" si="84"/>
        <v>100000000</v>
      </c>
      <c r="F303" s="23">
        <f>SUM(F292:F302)</f>
        <v>3988600000</v>
      </c>
      <c r="G303" s="126"/>
      <c r="H303" s="126"/>
      <c r="I303" s="126"/>
      <c r="J303" s="126"/>
      <c r="K303" s="126"/>
      <c r="L303" s="126"/>
      <c r="M303" s="126"/>
    </row>
    <row r="304" spans="1:13" x14ac:dyDescent="0.2">
      <c r="B304" s="7"/>
      <c r="C304" s="7"/>
      <c r="D304" s="7"/>
      <c r="E304" s="7"/>
      <c r="F304" s="7"/>
      <c r="G304" s="7"/>
      <c r="H304" s="7"/>
    </row>
    <row r="305" spans="1:13" x14ac:dyDescent="0.2">
      <c r="A305" s="43"/>
      <c r="G305" s="7"/>
      <c r="H305" s="7"/>
    </row>
    <row r="306" spans="1:13" ht="23.25" customHeight="1" x14ac:dyDescent="0.2">
      <c r="A306" s="234">
        <v>20</v>
      </c>
      <c r="B306" s="265" t="s">
        <v>403</v>
      </c>
      <c r="C306" s="266"/>
      <c r="D306" s="266"/>
      <c r="E306" s="266"/>
      <c r="F306" s="267"/>
      <c r="H306" s="265" t="s">
        <v>72</v>
      </c>
      <c r="I306" s="266"/>
      <c r="J306" s="266"/>
      <c r="K306" s="266"/>
      <c r="L306" s="266"/>
      <c r="M306" s="267"/>
    </row>
    <row r="307" spans="1:13" x14ac:dyDescent="0.2">
      <c r="A307" s="234"/>
      <c r="B307" s="242" t="s">
        <v>18</v>
      </c>
      <c r="C307" s="243" t="s">
        <v>0</v>
      </c>
      <c r="D307" s="243"/>
      <c r="E307" s="243"/>
      <c r="F307" s="242" t="s">
        <v>4</v>
      </c>
      <c r="H307" s="12" t="s">
        <v>5</v>
      </c>
      <c r="I307" s="13" t="s">
        <v>10</v>
      </c>
      <c r="J307" s="13" t="s">
        <v>20</v>
      </c>
      <c r="K307" s="13" t="s">
        <v>21</v>
      </c>
      <c r="L307" s="14" t="s">
        <v>17</v>
      </c>
      <c r="M307" s="15" t="s">
        <v>19</v>
      </c>
    </row>
    <row r="308" spans="1:13" x14ac:dyDescent="0.2">
      <c r="A308" s="234"/>
      <c r="B308" s="242"/>
      <c r="C308" s="16" t="s">
        <v>1</v>
      </c>
      <c r="D308" s="16" t="s">
        <v>2</v>
      </c>
      <c r="E308" s="16" t="s">
        <v>3</v>
      </c>
      <c r="F308" s="242"/>
      <c r="H308" s="3" t="s">
        <v>6</v>
      </c>
      <c r="I308" s="4">
        <f>C309+C310+C311+C312+C313+C314+C315</f>
        <v>328000000</v>
      </c>
      <c r="J308" s="3"/>
      <c r="K308" s="3"/>
      <c r="L308" s="4">
        <f>SUM(I308:K308)</f>
        <v>328000000</v>
      </c>
      <c r="M308" s="5">
        <f t="shared" ref="M308:M313" si="85">(L308/$L$313)</f>
        <v>0.43733333333333335</v>
      </c>
    </row>
    <row r="309" spans="1:13" x14ac:dyDescent="0.2">
      <c r="A309" s="234"/>
      <c r="B309" s="1" t="s">
        <v>73</v>
      </c>
      <c r="C309" s="2">
        <v>32000000</v>
      </c>
      <c r="D309" s="3"/>
      <c r="E309" s="3"/>
      <c r="F309" s="2">
        <f>SUM(C309:E309)</f>
        <v>32000000</v>
      </c>
      <c r="H309" s="3" t="s">
        <v>7</v>
      </c>
      <c r="I309" s="3"/>
      <c r="J309" s="3"/>
      <c r="K309" s="3"/>
      <c r="L309" s="4"/>
      <c r="M309" s="5">
        <f t="shared" si="85"/>
        <v>0</v>
      </c>
    </row>
    <row r="310" spans="1:13" ht="24.75" customHeight="1" x14ac:dyDescent="0.2">
      <c r="A310" s="234"/>
      <c r="B310" s="8" t="s">
        <v>144</v>
      </c>
      <c r="C310" s="2">
        <v>72000000</v>
      </c>
      <c r="D310" s="3"/>
      <c r="E310" s="3"/>
      <c r="F310" s="2">
        <f t="shared" ref="F310:F317" si="86">SUM(C310:E310)</f>
        <v>72000000</v>
      </c>
      <c r="H310" s="3" t="s">
        <v>8</v>
      </c>
      <c r="J310" s="4">
        <f>D315+D316+D317+D318</f>
        <v>422000000</v>
      </c>
      <c r="K310" s="3"/>
      <c r="L310" s="4">
        <f t="shared" ref="L310:L313" si="87">SUM(I310:K310)</f>
        <v>422000000</v>
      </c>
      <c r="M310" s="5">
        <f t="shared" si="85"/>
        <v>0.56266666666666665</v>
      </c>
    </row>
    <row r="311" spans="1:13" ht="22.5" x14ac:dyDescent="0.2">
      <c r="A311" s="234"/>
      <c r="B311" s="8" t="s">
        <v>74</v>
      </c>
      <c r="C311" s="2">
        <v>36000000</v>
      </c>
      <c r="D311" s="3"/>
      <c r="E311" s="3"/>
      <c r="F311" s="2">
        <f t="shared" si="86"/>
        <v>36000000</v>
      </c>
      <c r="H311" s="3" t="s">
        <v>9</v>
      </c>
      <c r="I311" s="4"/>
      <c r="J311" s="3"/>
      <c r="K311" s="3"/>
      <c r="L311" s="4"/>
      <c r="M311" s="5">
        <f t="shared" si="85"/>
        <v>0</v>
      </c>
    </row>
    <row r="312" spans="1:13" ht="22.5" x14ac:dyDescent="0.2">
      <c r="A312" s="234"/>
      <c r="B312" s="8" t="s">
        <v>75</v>
      </c>
      <c r="C312" s="2">
        <v>36000000</v>
      </c>
      <c r="D312" s="3"/>
      <c r="E312" s="3"/>
      <c r="F312" s="2">
        <f t="shared" si="86"/>
        <v>36000000</v>
      </c>
      <c r="H312" s="3" t="s">
        <v>30</v>
      </c>
      <c r="I312" s="3"/>
      <c r="J312" s="3"/>
      <c r="K312" s="3"/>
      <c r="L312" s="4"/>
      <c r="M312" s="5">
        <f t="shared" si="85"/>
        <v>0</v>
      </c>
    </row>
    <row r="313" spans="1:13" ht="22.5" x14ac:dyDescent="0.2">
      <c r="A313" s="234"/>
      <c r="B313" s="9" t="s">
        <v>76</v>
      </c>
      <c r="C313" s="2">
        <v>36000000</v>
      </c>
      <c r="D313" s="3"/>
      <c r="E313" s="3"/>
      <c r="F313" s="2">
        <f t="shared" si="86"/>
        <v>36000000</v>
      </c>
      <c r="H313" s="3" t="s">
        <v>17</v>
      </c>
      <c r="I313" s="4">
        <f>SUM(I308:I312)</f>
        <v>328000000</v>
      </c>
      <c r="J313" s="4">
        <f t="shared" ref="J313" si="88">SUM(J308:J312)</f>
        <v>422000000</v>
      </c>
      <c r="K313" s="4"/>
      <c r="L313" s="4">
        <f t="shared" si="87"/>
        <v>750000000</v>
      </c>
      <c r="M313" s="5">
        <f t="shared" si="85"/>
        <v>1</v>
      </c>
    </row>
    <row r="314" spans="1:13" x14ac:dyDescent="0.2">
      <c r="A314" s="234"/>
      <c r="B314" s="3" t="s">
        <v>77</v>
      </c>
      <c r="C314" s="2">
        <v>36000000</v>
      </c>
      <c r="D314" s="3"/>
      <c r="E314" s="3"/>
      <c r="F314" s="2">
        <f t="shared" si="86"/>
        <v>36000000</v>
      </c>
    </row>
    <row r="315" spans="1:13" x14ac:dyDescent="0.2">
      <c r="A315" s="234"/>
      <c r="B315" s="3" t="s">
        <v>78</v>
      </c>
      <c r="C315" s="2">
        <v>80000000</v>
      </c>
      <c r="D315" s="2">
        <v>120000000</v>
      </c>
      <c r="E315" s="3"/>
      <c r="F315" s="2">
        <f>SUM(C315:E315)</f>
        <v>200000000</v>
      </c>
    </row>
    <row r="316" spans="1:13" x14ac:dyDescent="0.2">
      <c r="A316" s="234"/>
      <c r="B316" s="3" t="s">
        <v>79</v>
      </c>
      <c r="C316" s="3">
        <v>0</v>
      </c>
      <c r="D316" s="2">
        <v>216000000</v>
      </c>
      <c r="E316" s="3"/>
      <c r="F316" s="2">
        <f t="shared" si="86"/>
        <v>216000000</v>
      </c>
    </row>
    <row r="317" spans="1:13" x14ac:dyDescent="0.2">
      <c r="A317" s="234"/>
      <c r="B317" s="3" t="s">
        <v>80</v>
      </c>
      <c r="C317" s="3">
        <v>0</v>
      </c>
      <c r="D317" s="2">
        <v>32000000</v>
      </c>
      <c r="E317" s="3"/>
      <c r="F317" s="2">
        <f t="shared" si="86"/>
        <v>32000000</v>
      </c>
    </row>
    <row r="318" spans="1:13" ht="33.75" x14ac:dyDescent="0.2">
      <c r="A318" s="234"/>
      <c r="B318" s="9" t="s">
        <v>81</v>
      </c>
      <c r="C318" s="3">
        <v>0</v>
      </c>
      <c r="D318" s="20">
        <v>54000000</v>
      </c>
      <c r="E318" s="3"/>
      <c r="F318" s="2">
        <f>SUM(C318:E318)</f>
        <v>54000000</v>
      </c>
    </row>
    <row r="319" spans="1:13" x14ac:dyDescent="0.2">
      <c r="A319" s="234"/>
      <c r="B319" s="3" t="s">
        <v>17</v>
      </c>
      <c r="C319" s="4">
        <f>SUM(C309:C318)</f>
        <v>328000000</v>
      </c>
      <c r="D319" s="4">
        <f>SUM(D309:D318)</f>
        <v>422000000</v>
      </c>
      <c r="E319" s="4"/>
      <c r="F319" s="4">
        <f>SUM(F309:F318)</f>
        <v>750000000</v>
      </c>
    </row>
    <row r="320" spans="1:13" x14ac:dyDescent="0.2">
      <c r="A320" s="43"/>
      <c r="B320" s="7"/>
      <c r="C320" s="7"/>
      <c r="D320" s="7"/>
      <c r="E320" s="7"/>
      <c r="F320" s="7"/>
      <c r="G320" s="7"/>
      <c r="H320" s="7"/>
    </row>
    <row r="321" spans="1:13" x14ac:dyDescent="0.2">
      <c r="A321" s="43"/>
      <c r="B321" s="7"/>
      <c r="C321" s="7"/>
      <c r="D321" s="7"/>
      <c r="E321" s="7"/>
      <c r="F321" s="7"/>
      <c r="G321" s="7"/>
      <c r="H321" s="7"/>
    </row>
    <row r="322" spans="1:13" ht="23.25" customHeight="1" x14ac:dyDescent="0.2">
      <c r="A322" s="234">
        <v>21</v>
      </c>
      <c r="B322" s="245" t="s">
        <v>404</v>
      </c>
      <c r="C322" s="245"/>
      <c r="D322" s="245"/>
      <c r="E322" s="245"/>
      <c r="F322" s="245"/>
      <c r="H322" s="245" t="s">
        <v>82</v>
      </c>
      <c r="I322" s="245"/>
      <c r="J322" s="245"/>
      <c r="K322" s="245"/>
      <c r="L322" s="245"/>
      <c r="M322" s="245"/>
    </row>
    <row r="323" spans="1:13" x14ac:dyDescent="0.2">
      <c r="A323" s="234"/>
      <c r="B323" s="242" t="s">
        <v>18</v>
      </c>
      <c r="C323" s="243" t="s">
        <v>0</v>
      </c>
      <c r="D323" s="243"/>
      <c r="E323" s="243"/>
      <c r="F323" s="242" t="s">
        <v>4</v>
      </c>
      <c r="H323" s="12" t="s">
        <v>5</v>
      </c>
      <c r="I323" s="13" t="s">
        <v>10</v>
      </c>
      <c r="J323" s="13" t="s">
        <v>20</v>
      </c>
      <c r="K323" s="13" t="s">
        <v>21</v>
      </c>
      <c r="L323" s="14" t="s">
        <v>17</v>
      </c>
      <c r="M323" s="15" t="s">
        <v>19</v>
      </c>
    </row>
    <row r="324" spans="1:13" x14ac:dyDescent="0.2">
      <c r="A324" s="234"/>
      <c r="B324" s="242"/>
      <c r="C324" s="16" t="s">
        <v>1</v>
      </c>
      <c r="D324" s="16" t="s">
        <v>2</v>
      </c>
      <c r="E324" s="16" t="s">
        <v>3</v>
      </c>
      <c r="F324" s="242"/>
      <c r="H324" s="3" t="s">
        <v>6</v>
      </c>
      <c r="I324" s="4">
        <f>C325+C326+C327+C328+C330+C331+C332+C333+C334+C335</f>
        <v>370000000</v>
      </c>
      <c r="J324" s="3"/>
      <c r="K324" s="3"/>
      <c r="L324" s="4">
        <f>SUM(I324:K324)</f>
        <v>370000000</v>
      </c>
      <c r="M324" s="21">
        <f t="shared" ref="M324:M329" si="89">(L324/$L$329)</f>
        <v>0.92500000000000004</v>
      </c>
    </row>
    <row r="325" spans="1:13" x14ac:dyDescent="0.2">
      <c r="A325" s="234"/>
      <c r="B325" s="1" t="s">
        <v>83</v>
      </c>
      <c r="C325" s="2">
        <v>10000000</v>
      </c>
      <c r="D325" s="3"/>
      <c r="E325" s="3"/>
      <c r="F325" s="2">
        <f>SUM(C325:E325)</f>
        <v>10000000</v>
      </c>
      <c r="H325" s="3" t="s">
        <v>7</v>
      </c>
      <c r="I325" s="3"/>
      <c r="J325" s="3"/>
      <c r="K325" s="3"/>
      <c r="L325" s="4"/>
      <c r="M325" s="5">
        <f t="shared" si="89"/>
        <v>0</v>
      </c>
    </row>
    <row r="326" spans="1:13" x14ac:dyDescent="0.2">
      <c r="A326" s="234"/>
      <c r="B326" s="8" t="s">
        <v>84</v>
      </c>
      <c r="C326" s="2">
        <v>5000000</v>
      </c>
      <c r="D326" s="3"/>
      <c r="E326" s="3"/>
      <c r="F326" s="2">
        <f t="shared" ref="F326:F330" si="90">SUM(C326:E326)</f>
        <v>5000000</v>
      </c>
      <c r="H326" s="3" t="s">
        <v>8</v>
      </c>
      <c r="I326" s="3"/>
      <c r="J326" s="4"/>
      <c r="K326" s="3"/>
      <c r="L326" s="4"/>
      <c r="M326" s="5">
        <f t="shared" si="89"/>
        <v>0</v>
      </c>
    </row>
    <row r="327" spans="1:13" x14ac:dyDescent="0.2">
      <c r="A327" s="234"/>
      <c r="B327" s="8" t="s">
        <v>85</v>
      </c>
      <c r="C327" s="2">
        <v>10000000</v>
      </c>
      <c r="D327" s="3"/>
      <c r="E327" s="3"/>
      <c r="F327" s="2">
        <f t="shared" si="90"/>
        <v>10000000</v>
      </c>
      <c r="H327" s="3" t="s">
        <v>9</v>
      </c>
      <c r="I327" s="4">
        <f>C329</f>
        <v>30000000</v>
      </c>
      <c r="J327" s="3"/>
      <c r="K327" s="3"/>
      <c r="L327" s="4">
        <f t="shared" ref="L327:L329" si="91">SUM(I327:K327)</f>
        <v>30000000</v>
      </c>
      <c r="M327" s="21">
        <f t="shared" si="89"/>
        <v>7.4999999999999997E-2</v>
      </c>
    </row>
    <row r="328" spans="1:13" x14ac:dyDescent="0.2">
      <c r="A328" s="234"/>
      <c r="B328" s="8" t="s">
        <v>86</v>
      </c>
      <c r="C328" s="2">
        <v>10000000</v>
      </c>
      <c r="D328" s="3"/>
      <c r="E328" s="3"/>
      <c r="F328" s="2">
        <f t="shared" si="90"/>
        <v>10000000</v>
      </c>
      <c r="H328" s="3" t="s">
        <v>30</v>
      </c>
      <c r="I328" s="3"/>
      <c r="J328" s="3"/>
      <c r="K328" s="3"/>
      <c r="L328" s="4"/>
      <c r="M328" s="5">
        <f t="shared" si="89"/>
        <v>0</v>
      </c>
    </row>
    <row r="329" spans="1:13" x14ac:dyDescent="0.2">
      <c r="A329" s="234"/>
      <c r="B329" s="9" t="s">
        <v>80</v>
      </c>
      <c r="C329" s="2">
        <v>30000000</v>
      </c>
      <c r="D329" s="3"/>
      <c r="E329" s="3"/>
      <c r="F329" s="2">
        <f t="shared" si="90"/>
        <v>30000000</v>
      </c>
      <c r="H329" s="3" t="s">
        <v>17</v>
      </c>
      <c r="I329" s="4">
        <f>SUM(I324:I328)</f>
        <v>400000000</v>
      </c>
      <c r="J329" s="4"/>
      <c r="K329" s="4"/>
      <c r="L329" s="4">
        <f t="shared" si="91"/>
        <v>400000000</v>
      </c>
      <c r="M329" s="5">
        <f t="shared" si="89"/>
        <v>1</v>
      </c>
    </row>
    <row r="330" spans="1:13" x14ac:dyDescent="0.2">
      <c r="A330" s="234"/>
      <c r="B330" s="3" t="s">
        <v>87</v>
      </c>
      <c r="C330" s="2">
        <v>200000000</v>
      </c>
      <c r="D330" s="3"/>
      <c r="E330" s="3"/>
      <c r="F330" s="2">
        <f t="shared" si="90"/>
        <v>200000000</v>
      </c>
      <c r="L330" s="19"/>
    </row>
    <row r="331" spans="1:13" x14ac:dyDescent="0.2">
      <c r="A331" s="234"/>
      <c r="B331" s="3" t="s">
        <v>88</v>
      </c>
      <c r="C331" s="2">
        <v>88000000</v>
      </c>
      <c r="D331" s="2"/>
      <c r="E331" s="3"/>
      <c r="F331" s="2">
        <f>SUM(C331:E331)</f>
        <v>88000000</v>
      </c>
    </row>
    <row r="332" spans="1:13" x14ac:dyDescent="0.2">
      <c r="A332" s="234"/>
      <c r="B332" s="3" t="s">
        <v>89</v>
      </c>
      <c r="C332" s="2">
        <v>5000000</v>
      </c>
      <c r="D332" s="2"/>
      <c r="E332" s="3"/>
      <c r="F332" s="2">
        <f t="shared" ref="F332:F333" si="92">SUM(C332:E332)</f>
        <v>5000000</v>
      </c>
    </row>
    <row r="333" spans="1:13" x14ac:dyDescent="0.2">
      <c r="A333" s="234"/>
      <c r="B333" s="3" t="s">
        <v>90</v>
      </c>
      <c r="C333" s="2">
        <v>5000000</v>
      </c>
      <c r="D333" s="2"/>
      <c r="E333" s="3"/>
      <c r="F333" s="2">
        <f t="shared" si="92"/>
        <v>5000000</v>
      </c>
    </row>
    <row r="334" spans="1:13" x14ac:dyDescent="0.2">
      <c r="A334" s="234"/>
      <c r="B334" s="9" t="s">
        <v>91</v>
      </c>
      <c r="C334" s="2">
        <v>30000000</v>
      </c>
      <c r="D334" s="2"/>
      <c r="E334" s="3"/>
      <c r="F334" s="2">
        <f>SUM(C334:E334)</f>
        <v>30000000</v>
      </c>
    </row>
    <row r="335" spans="1:13" x14ac:dyDescent="0.2">
      <c r="A335" s="234"/>
      <c r="B335" s="3" t="s">
        <v>92</v>
      </c>
      <c r="C335" s="2">
        <v>7000000</v>
      </c>
      <c r="D335" s="3"/>
      <c r="E335" s="3"/>
      <c r="F335" s="2">
        <f>SUM(C335:E335)</f>
        <v>7000000</v>
      </c>
    </row>
    <row r="336" spans="1:13" x14ac:dyDescent="0.2">
      <c r="A336" s="234"/>
      <c r="B336" s="3" t="s">
        <v>17</v>
      </c>
      <c r="C336" s="4">
        <f>SUM(C325:C335)</f>
        <v>400000000</v>
      </c>
      <c r="D336" s="4"/>
      <c r="E336" s="4"/>
      <c r="F336" s="4">
        <f>SUM(F325:F335)</f>
        <v>400000000</v>
      </c>
    </row>
    <row r="339" spans="1:13" ht="23.25" customHeight="1" x14ac:dyDescent="0.2">
      <c r="A339" s="234">
        <v>22</v>
      </c>
      <c r="B339" s="245" t="s">
        <v>405</v>
      </c>
      <c r="C339" s="245"/>
      <c r="D339" s="245"/>
      <c r="E339" s="245"/>
      <c r="F339" s="245"/>
      <c r="H339" s="245" t="s">
        <v>107</v>
      </c>
      <c r="I339" s="245"/>
      <c r="J339" s="245"/>
      <c r="K339" s="245"/>
      <c r="L339" s="245"/>
      <c r="M339" s="245"/>
    </row>
    <row r="340" spans="1:13" x14ac:dyDescent="0.2">
      <c r="A340" s="234"/>
      <c r="B340" s="242" t="s">
        <v>18</v>
      </c>
      <c r="C340" s="243" t="s">
        <v>0</v>
      </c>
      <c r="D340" s="243"/>
      <c r="E340" s="243"/>
      <c r="F340" s="242" t="s">
        <v>4</v>
      </c>
      <c r="H340" s="12" t="s">
        <v>5</v>
      </c>
      <c r="I340" s="13" t="s">
        <v>10</v>
      </c>
      <c r="J340" s="13" t="s">
        <v>20</v>
      </c>
      <c r="K340" s="13" t="s">
        <v>21</v>
      </c>
      <c r="L340" s="14" t="s">
        <v>17</v>
      </c>
      <c r="M340" s="15" t="s">
        <v>19</v>
      </c>
    </row>
    <row r="341" spans="1:13" x14ac:dyDescent="0.2">
      <c r="A341" s="234"/>
      <c r="B341" s="242"/>
      <c r="C341" s="16" t="s">
        <v>1</v>
      </c>
      <c r="D341" s="16" t="s">
        <v>2</v>
      </c>
      <c r="E341" s="16" t="s">
        <v>3</v>
      </c>
      <c r="F341" s="242"/>
      <c r="H341" s="3" t="s">
        <v>6</v>
      </c>
      <c r="I341" s="4">
        <f>C342+C343+C344+C347+C348+C349</f>
        <v>340000000</v>
      </c>
      <c r="J341" s="3"/>
      <c r="K341" s="3"/>
      <c r="L341" s="4">
        <f>SUM(I341:K341)</f>
        <v>340000000</v>
      </c>
      <c r="M341" s="24">
        <f t="shared" ref="M341:M346" si="93">(L341/$L$346)</f>
        <v>0.85</v>
      </c>
    </row>
    <row r="342" spans="1:13" ht="22.5" x14ac:dyDescent="0.2">
      <c r="A342" s="234"/>
      <c r="B342" s="8" t="s">
        <v>93</v>
      </c>
      <c r="C342" s="22">
        <v>152000000</v>
      </c>
      <c r="D342" s="3"/>
      <c r="E342" s="3"/>
      <c r="F342" s="2">
        <f>SUM(C342:E342)</f>
        <v>152000000</v>
      </c>
      <c r="H342" s="3" t="s">
        <v>7</v>
      </c>
      <c r="I342" s="3"/>
      <c r="J342" s="3"/>
      <c r="K342" s="3"/>
      <c r="L342" s="4"/>
      <c r="M342" s="24">
        <f t="shared" si="93"/>
        <v>0</v>
      </c>
    </row>
    <row r="343" spans="1:13" x14ac:dyDescent="0.2">
      <c r="A343" s="234"/>
      <c r="B343" s="8" t="s">
        <v>94</v>
      </c>
      <c r="C343" s="22">
        <v>20000000</v>
      </c>
      <c r="D343" s="3"/>
      <c r="E343" s="3"/>
      <c r="F343" s="2">
        <f t="shared" ref="F343:F347" si="94">SUM(C343:E343)</f>
        <v>20000000</v>
      </c>
      <c r="H343" s="3" t="s">
        <v>8</v>
      </c>
      <c r="I343" s="4">
        <f>C345+C346</f>
        <v>60000000</v>
      </c>
      <c r="J343" s="4"/>
      <c r="K343" s="3"/>
      <c r="L343" s="4">
        <f t="shared" ref="L343:L346" si="95">SUM(I343:K343)</f>
        <v>60000000</v>
      </c>
      <c r="M343" s="24">
        <f t="shared" si="93"/>
        <v>0.15</v>
      </c>
    </row>
    <row r="344" spans="1:13" ht="22.5" x14ac:dyDescent="0.2">
      <c r="A344" s="234"/>
      <c r="B344" s="8" t="s">
        <v>95</v>
      </c>
      <c r="C344" s="22">
        <v>100000000</v>
      </c>
      <c r="D344" s="3"/>
      <c r="E344" s="3"/>
      <c r="F344" s="2">
        <f t="shared" si="94"/>
        <v>100000000</v>
      </c>
      <c r="H344" s="3" t="s">
        <v>9</v>
      </c>
      <c r="I344" s="4"/>
      <c r="J344" s="3"/>
      <c r="K344" s="3"/>
      <c r="L344" s="4"/>
      <c r="M344" s="24">
        <f t="shared" si="93"/>
        <v>0</v>
      </c>
    </row>
    <row r="345" spans="1:13" x14ac:dyDescent="0.2">
      <c r="A345" s="234"/>
      <c r="B345" s="8" t="s">
        <v>96</v>
      </c>
      <c r="C345" s="22">
        <v>20000000</v>
      </c>
      <c r="D345" s="3"/>
      <c r="E345" s="3"/>
      <c r="F345" s="2">
        <f t="shared" si="94"/>
        <v>20000000</v>
      </c>
      <c r="H345" s="3" t="s">
        <v>30</v>
      </c>
      <c r="I345" s="3"/>
      <c r="J345" s="3"/>
      <c r="K345" s="3"/>
      <c r="L345" s="4"/>
      <c r="M345" s="24">
        <f t="shared" si="93"/>
        <v>0</v>
      </c>
    </row>
    <row r="346" spans="1:13" x14ac:dyDescent="0.2">
      <c r="A346" s="234"/>
      <c r="B346" s="9" t="s">
        <v>97</v>
      </c>
      <c r="C346" s="22">
        <v>40000000</v>
      </c>
      <c r="D346" s="3"/>
      <c r="E346" s="3"/>
      <c r="F346" s="2">
        <f t="shared" si="94"/>
        <v>40000000</v>
      </c>
      <c r="H346" s="3" t="s">
        <v>17</v>
      </c>
      <c r="I346" s="4">
        <f>SUM(I341:I345)</f>
        <v>400000000</v>
      </c>
      <c r="J346" s="4"/>
      <c r="K346" s="4"/>
      <c r="L346" s="4">
        <f t="shared" si="95"/>
        <v>400000000</v>
      </c>
      <c r="M346" s="24">
        <f t="shared" si="93"/>
        <v>1</v>
      </c>
    </row>
    <row r="347" spans="1:13" x14ac:dyDescent="0.2">
      <c r="A347" s="234"/>
      <c r="B347" s="3" t="s">
        <v>98</v>
      </c>
      <c r="C347" s="22">
        <v>15000000</v>
      </c>
      <c r="D347" s="3"/>
      <c r="E347" s="3"/>
      <c r="F347" s="2">
        <f t="shared" si="94"/>
        <v>15000000</v>
      </c>
      <c r="L347" s="19"/>
    </row>
    <row r="348" spans="1:13" x14ac:dyDescent="0.2">
      <c r="A348" s="234"/>
      <c r="B348" s="3" t="s">
        <v>99</v>
      </c>
      <c r="C348" s="22">
        <v>17000000</v>
      </c>
      <c r="D348" s="2"/>
      <c r="E348" s="3"/>
      <c r="F348" s="2">
        <f>SUM(C348:E348)</f>
        <v>17000000</v>
      </c>
    </row>
    <row r="349" spans="1:13" x14ac:dyDescent="0.2">
      <c r="A349" s="234"/>
      <c r="B349" s="3" t="s">
        <v>100</v>
      </c>
      <c r="C349" s="22">
        <v>36000000</v>
      </c>
      <c r="D349" s="2"/>
      <c r="E349" s="3"/>
      <c r="F349" s="2">
        <f t="shared" ref="F349" si="96">SUM(C349:E349)</f>
        <v>36000000</v>
      </c>
    </row>
    <row r="350" spans="1:13" x14ac:dyDescent="0.2">
      <c r="A350" s="234"/>
      <c r="B350" s="3" t="s">
        <v>17</v>
      </c>
      <c r="C350" s="23">
        <f>SUM(C342:C349)</f>
        <v>400000000</v>
      </c>
      <c r="D350" s="4"/>
      <c r="E350" s="4"/>
      <c r="F350" s="4">
        <f>SUM(F342:F349)</f>
        <v>400000000</v>
      </c>
    </row>
    <row r="352" spans="1:13" x14ac:dyDescent="0.2">
      <c r="B352" s="126"/>
      <c r="C352" s="126"/>
      <c r="D352" s="126"/>
      <c r="E352" s="126"/>
      <c r="F352" s="126"/>
      <c r="G352" s="126"/>
      <c r="H352" s="126"/>
      <c r="I352" s="126"/>
      <c r="J352" s="126"/>
      <c r="K352" s="126"/>
      <c r="L352" s="126"/>
      <c r="M352" s="126"/>
    </row>
    <row r="353" spans="1:13" x14ac:dyDescent="0.2">
      <c r="A353" s="264" t="s">
        <v>437</v>
      </c>
      <c r="B353" s="244" t="s">
        <v>406</v>
      </c>
      <c r="C353" s="244"/>
      <c r="D353" s="244"/>
      <c r="E353" s="244"/>
      <c r="F353" s="244"/>
      <c r="G353" s="126"/>
      <c r="H353" s="235" t="s">
        <v>181</v>
      </c>
      <c r="I353" s="235"/>
      <c r="J353" s="235"/>
      <c r="K353" s="235"/>
      <c r="L353" s="235"/>
      <c r="M353" s="235"/>
    </row>
    <row r="354" spans="1:13" x14ac:dyDescent="0.2">
      <c r="A354" s="264"/>
      <c r="B354" s="270" t="s">
        <v>18</v>
      </c>
      <c r="C354" s="269" t="s">
        <v>0</v>
      </c>
      <c r="D354" s="269"/>
      <c r="E354" s="269"/>
      <c r="F354" s="270" t="s">
        <v>4</v>
      </c>
      <c r="G354" s="126"/>
      <c r="H354" s="127" t="s">
        <v>5</v>
      </c>
      <c r="I354" s="128" t="s">
        <v>10</v>
      </c>
      <c r="J354" s="128" t="s">
        <v>20</v>
      </c>
      <c r="K354" s="128" t="s">
        <v>21</v>
      </c>
      <c r="L354" s="129" t="s">
        <v>17</v>
      </c>
      <c r="M354" s="130" t="s">
        <v>19</v>
      </c>
    </row>
    <row r="355" spans="1:13" x14ac:dyDescent="0.2">
      <c r="A355" s="264"/>
      <c r="B355" s="270"/>
      <c r="C355" s="133" t="s">
        <v>1</v>
      </c>
      <c r="D355" s="133" t="s">
        <v>2</v>
      </c>
      <c r="E355" s="133" t="s">
        <v>3</v>
      </c>
      <c r="F355" s="270"/>
      <c r="G355" s="126"/>
      <c r="H355" s="131" t="s">
        <v>6</v>
      </c>
      <c r="I355" s="23">
        <f>C365</f>
        <v>3190000000</v>
      </c>
      <c r="J355" s="23">
        <f>D365</f>
        <v>2410000000</v>
      </c>
      <c r="K355" s="131"/>
      <c r="L355" s="23">
        <f>SUM(I355:K355)</f>
        <v>5600000000</v>
      </c>
      <c r="M355" s="132">
        <f>(L355/$L$360)</f>
        <v>1</v>
      </c>
    </row>
    <row r="356" spans="1:13" ht="36" x14ac:dyDescent="0.2">
      <c r="A356" s="264"/>
      <c r="B356" s="158" t="s">
        <v>370</v>
      </c>
      <c r="C356" s="22">
        <v>464000000</v>
      </c>
      <c r="D356" s="131"/>
      <c r="E356" s="131"/>
      <c r="F356" s="22">
        <f>SUM(C356:E356)</f>
        <v>464000000</v>
      </c>
      <c r="G356" s="126"/>
      <c r="H356" s="131" t="s">
        <v>7</v>
      </c>
      <c r="I356" s="131"/>
      <c r="J356" s="131"/>
      <c r="K356" s="131"/>
      <c r="L356" s="23"/>
      <c r="M356" s="132">
        <f t="shared" ref="M356:M360" si="97">(L356/$L$360)</f>
        <v>0</v>
      </c>
    </row>
    <row r="357" spans="1:13" ht="24" x14ac:dyDescent="0.2">
      <c r="A357" s="264"/>
      <c r="B357" s="158" t="s">
        <v>371</v>
      </c>
      <c r="C357" s="22">
        <v>280000000</v>
      </c>
      <c r="D357" s="131"/>
      <c r="E357" s="131"/>
      <c r="F357" s="22">
        <f t="shared" ref="F357:F364" si="98">SUM(C357:E357)</f>
        <v>280000000</v>
      </c>
      <c r="G357" s="126"/>
      <c r="H357" s="131" t="s">
        <v>8</v>
      </c>
      <c r="I357" s="131"/>
      <c r="J357" s="131"/>
      <c r="K357" s="131"/>
      <c r="L357" s="23"/>
      <c r="M357" s="132">
        <f t="shared" si="97"/>
        <v>0</v>
      </c>
    </row>
    <row r="358" spans="1:13" ht="33.75" x14ac:dyDescent="0.2">
      <c r="A358" s="264"/>
      <c r="B358" s="134" t="s">
        <v>372</v>
      </c>
      <c r="C358" s="22">
        <v>500000000</v>
      </c>
      <c r="D358" s="131"/>
      <c r="E358" s="131"/>
      <c r="F358" s="22">
        <f t="shared" si="98"/>
        <v>500000000</v>
      </c>
      <c r="G358" s="126"/>
      <c r="H358" s="131" t="s">
        <v>9</v>
      </c>
      <c r="I358" s="23"/>
      <c r="J358" s="131"/>
      <c r="K358" s="131"/>
      <c r="L358" s="23"/>
      <c r="M358" s="132">
        <f t="shared" si="97"/>
        <v>0</v>
      </c>
    </row>
    <row r="359" spans="1:13" x14ac:dyDescent="0.2">
      <c r="A359" s="264"/>
      <c r="B359" s="134" t="s">
        <v>373</v>
      </c>
      <c r="C359" s="22">
        <v>500000000</v>
      </c>
      <c r="D359" s="131"/>
      <c r="E359" s="131"/>
      <c r="F359" s="22">
        <f t="shared" si="98"/>
        <v>500000000</v>
      </c>
      <c r="G359" s="126"/>
      <c r="H359" s="131" t="s">
        <v>30</v>
      </c>
      <c r="I359" s="131"/>
      <c r="J359" s="131"/>
      <c r="K359" s="131"/>
      <c r="L359" s="23"/>
      <c r="M359" s="132">
        <f t="shared" si="97"/>
        <v>0</v>
      </c>
    </row>
    <row r="360" spans="1:13" ht="33.75" x14ac:dyDescent="0.2">
      <c r="A360" s="264"/>
      <c r="B360" s="134" t="s">
        <v>374</v>
      </c>
      <c r="C360" s="22">
        <v>1000000000</v>
      </c>
      <c r="D360" s="131"/>
      <c r="E360" s="131"/>
      <c r="F360" s="22">
        <f t="shared" si="98"/>
        <v>1000000000</v>
      </c>
      <c r="G360" s="126"/>
      <c r="H360" s="131" t="s">
        <v>17</v>
      </c>
      <c r="I360" s="23">
        <f>SUM(I355:I359)</f>
        <v>3190000000</v>
      </c>
      <c r="J360" s="23">
        <f t="shared" ref="J360:K360" si="99">SUM(J355:J359)</f>
        <v>2410000000</v>
      </c>
      <c r="K360" s="23">
        <f t="shared" si="99"/>
        <v>0</v>
      </c>
      <c r="L360" s="23">
        <f>SUM(I360:K360)</f>
        <v>5600000000</v>
      </c>
      <c r="M360" s="132">
        <f t="shared" si="97"/>
        <v>1</v>
      </c>
    </row>
    <row r="361" spans="1:13" ht="22.5" x14ac:dyDescent="0.2">
      <c r="A361" s="264"/>
      <c r="B361" s="134" t="s">
        <v>375</v>
      </c>
      <c r="C361" s="22">
        <v>380000000</v>
      </c>
      <c r="D361" s="131"/>
      <c r="E361" s="131"/>
      <c r="F361" s="22">
        <f t="shared" si="98"/>
        <v>380000000</v>
      </c>
      <c r="G361" s="126"/>
      <c r="H361" s="125"/>
      <c r="I361" s="41"/>
      <c r="J361" s="41"/>
      <c r="K361" s="41"/>
      <c r="L361" s="41"/>
      <c r="M361" s="154"/>
    </row>
    <row r="362" spans="1:13" ht="24" x14ac:dyDescent="0.2">
      <c r="A362" s="264"/>
      <c r="B362" s="158" t="s">
        <v>376</v>
      </c>
      <c r="C362" s="22">
        <v>66000000</v>
      </c>
      <c r="D362" s="131"/>
      <c r="E362" s="131"/>
      <c r="F362" s="22">
        <f t="shared" si="98"/>
        <v>66000000</v>
      </c>
      <c r="G362" s="126"/>
      <c r="H362" s="125"/>
      <c r="I362" s="41"/>
      <c r="J362" s="41"/>
      <c r="K362" s="41"/>
      <c r="L362" s="41"/>
      <c r="M362" s="154"/>
    </row>
    <row r="363" spans="1:13" ht="24" x14ac:dyDescent="0.2">
      <c r="A363" s="264"/>
      <c r="B363" s="158" t="s">
        <v>377</v>
      </c>
      <c r="C363" s="131">
        <v>0</v>
      </c>
      <c r="D363" s="22">
        <v>1900000000</v>
      </c>
      <c r="E363" s="131"/>
      <c r="F363" s="22">
        <f t="shared" si="98"/>
        <v>1900000000</v>
      </c>
      <c r="G363" s="126"/>
      <c r="H363" s="125"/>
      <c r="I363" s="41"/>
      <c r="J363" s="41"/>
      <c r="K363" s="41"/>
      <c r="L363" s="41"/>
      <c r="M363" s="154"/>
    </row>
    <row r="364" spans="1:13" ht="12" x14ac:dyDescent="0.2">
      <c r="A364" s="264"/>
      <c r="B364" s="159" t="s">
        <v>378</v>
      </c>
      <c r="C364" s="131">
        <v>0</v>
      </c>
      <c r="D364" s="22">
        <v>510000000</v>
      </c>
      <c r="E364" s="131"/>
      <c r="F364" s="22">
        <f t="shared" si="98"/>
        <v>510000000</v>
      </c>
      <c r="G364" s="126"/>
      <c r="H364" s="125"/>
      <c r="I364" s="41"/>
      <c r="J364" s="41"/>
      <c r="K364" s="41"/>
      <c r="L364" s="41"/>
      <c r="M364" s="154"/>
    </row>
    <row r="365" spans="1:13" x14ac:dyDescent="0.2">
      <c r="A365" s="264"/>
      <c r="B365" s="131" t="s">
        <v>17</v>
      </c>
      <c r="C365" s="23">
        <f>SUM(C356:C364)</f>
        <v>3190000000</v>
      </c>
      <c r="D365" s="23">
        <f>SUM(D356:D364)</f>
        <v>2410000000</v>
      </c>
      <c r="E365" s="23">
        <f>SUM(E356:E364)</f>
        <v>0</v>
      </c>
      <c r="F365" s="23">
        <f>SUM(F356:F364)</f>
        <v>5600000000</v>
      </c>
      <c r="G365" s="126"/>
      <c r="H365" s="125"/>
      <c r="I365" s="41"/>
      <c r="J365" s="41"/>
      <c r="K365" s="41"/>
      <c r="L365" s="41"/>
      <c r="M365" s="154"/>
    </row>
    <row r="366" spans="1:13" x14ac:dyDescent="0.2">
      <c r="A366" s="264"/>
      <c r="B366" s="152"/>
      <c r="C366" s="82"/>
      <c r="D366" s="80"/>
      <c r="E366" s="80"/>
      <c r="F366" s="82"/>
      <c r="G366" s="79"/>
      <c r="H366" s="80"/>
      <c r="I366" s="81"/>
      <c r="J366" s="81"/>
      <c r="K366" s="81"/>
      <c r="L366" s="81"/>
      <c r="M366" s="153"/>
    </row>
    <row r="367" spans="1:13" x14ac:dyDescent="0.2">
      <c r="A367" s="77"/>
      <c r="G367" s="79"/>
      <c r="H367" s="79"/>
      <c r="I367" s="79"/>
      <c r="J367" s="79"/>
      <c r="K367" s="79"/>
      <c r="L367" s="79"/>
      <c r="M367" s="79"/>
    </row>
    <row r="368" spans="1:13" x14ac:dyDescent="0.2">
      <c r="A368" s="77"/>
      <c r="B368" s="80"/>
      <c r="C368" s="81"/>
      <c r="D368" s="81"/>
      <c r="E368" s="81"/>
      <c r="F368" s="82"/>
      <c r="G368" s="79"/>
      <c r="H368" s="163" t="s">
        <v>383</v>
      </c>
      <c r="I368" s="163"/>
      <c r="J368" s="163"/>
      <c r="K368" s="163"/>
      <c r="L368" s="163"/>
      <c r="M368" s="163"/>
    </row>
    <row r="369" spans="1:13" x14ac:dyDescent="0.2">
      <c r="A369" s="143" t="s">
        <v>222</v>
      </c>
      <c r="B369" s="268" t="s">
        <v>383</v>
      </c>
      <c r="C369" s="268"/>
      <c r="D369" s="268"/>
      <c r="E369" s="268"/>
      <c r="F369" s="268"/>
      <c r="G369" s="126"/>
      <c r="H369" s="127" t="s">
        <v>5</v>
      </c>
      <c r="I369" s="128" t="s">
        <v>10</v>
      </c>
      <c r="J369" s="128" t="s">
        <v>20</v>
      </c>
      <c r="K369" s="128" t="s">
        <v>21</v>
      </c>
      <c r="L369" s="129" t="s">
        <v>17</v>
      </c>
      <c r="M369" s="130" t="s">
        <v>19</v>
      </c>
    </row>
    <row r="370" spans="1:13" x14ac:dyDescent="0.2">
      <c r="A370" s="77"/>
      <c r="B370" s="270" t="s">
        <v>182</v>
      </c>
      <c r="C370" s="269" t="s">
        <v>0</v>
      </c>
      <c r="D370" s="269"/>
      <c r="E370" s="269"/>
      <c r="F370" s="270" t="s">
        <v>4</v>
      </c>
      <c r="G370" s="126"/>
      <c r="H370" s="131" t="s">
        <v>6</v>
      </c>
      <c r="I370" s="131">
        <v>0</v>
      </c>
      <c r="J370" s="131"/>
      <c r="K370" s="23">
        <f>E373</f>
        <v>2880000000</v>
      </c>
      <c r="L370" s="23">
        <f>SUM(I370:K370)</f>
        <v>2880000000</v>
      </c>
      <c r="M370" s="132">
        <f>(L370/$L$375)</f>
        <v>1</v>
      </c>
    </row>
    <row r="371" spans="1:13" x14ac:dyDescent="0.2">
      <c r="A371" s="77"/>
      <c r="B371" s="270"/>
      <c r="C371" s="133" t="s">
        <v>1</v>
      </c>
      <c r="D371" s="133" t="s">
        <v>2</v>
      </c>
      <c r="E371" s="133" t="s">
        <v>3</v>
      </c>
      <c r="F371" s="270"/>
      <c r="G371" s="126"/>
      <c r="H371" s="131" t="s">
        <v>7</v>
      </c>
      <c r="I371" s="131">
        <v>0</v>
      </c>
      <c r="J371" s="131"/>
      <c r="K371" s="131"/>
      <c r="L371" s="131"/>
      <c r="M371" s="132">
        <f t="shared" ref="M371:M375" si="100">(L371/$L$375)</f>
        <v>0</v>
      </c>
    </row>
    <row r="372" spans="1:13" ht="45" x14ac:dyDescent="0.2">
      <c r="A372" s="77"/>
      <c r="B372" s="160" t="s">
        <v>379</v>
      </c>
      <c r="C372" s="161">
        <v>0</v>
      </c>
      <c r="D372" s="162"/>
      <c r="E372" s="161">
        <v>2880000000</v>
      </c>
      <c r="F372" s="161">
        <f>SUM(C372:E372)</f>
        <v>2880000000</v>
      </c>
      <c r="G372" s="126"/>
      <c r="H372" s="131" t="s">
        <v>8</v>
      </c>
      <c r="I372" s="131"/>
      <c r="J372" s="131"/>
      <c r="K372" s="131"/>
      <c r="L372" s="131"/>
      <c r="M372" s="132">
        <f t="shared" si="100"/>
        <v>0</v>
      </c>
    </row>
    <row r="373" spans="1:13" x14ac:dyDescent="0.2">
      <c r="A373" s="77"/>
      <c r="B373" s="147" t="s">
        <v>17</v>
      </c>
      <c r="C373" s="34">
        <f>SUM(C372)</f>
        <v>0</v>
      </c>
      <c r="D373" s="34">
        <f t="shared" ref="D373:F373" si="101">SUM(D372)</f>
        <v>0</v>
      </c>
      <c r="E373" s="34">
        <f t="shared" si="101"/>
        <v>2880000000</v>
      </c>
      <c r="F373" s="34">
        <f t="shared" si="101"/>
        <v>2880000000</v>
      </c>
      <c r="G373" s="126"/>
      <c r="H373" s="131" t="s">
        <v>9</v>
      </c>
      <c r="I373" s="131"/>
      <c r="J373" s="131"/>
      <c r="K373" s="131"/>
      <c r="L373" s="131"/>
      <c r="M373" s="132">
        <f t="shared" si="100"/>
        <v>0</v>
      </c>
    </row>
    <row r="374" spans="1:13" x14ac:dyDescent="0.2">
      <c r="A374" s="77"/>
      <c r="B374" s="126"/>
      <c r="C374" s="126"/>
      <c r="D374" s="126"/>
      <c r="E374" s="126"/>
      <c r="F374" s="126"/>
      <c r="G374" s="126"/>
      <c r="H374" s="131" t="s">
        <v>30</v>
      </c>
      <c r="I374" s="131"/>
      <c r="J374" s="131"/>
      <c r="K374" s="131"/>
      <c r="L374" s="131"/>
      <c r="M374" s="132">
        <f t="shared" si="100"/>
        <v>0</v>
      </c>
    </row>
    <row r="375" spans="1:13" x14ac:dyDescent="0.2">
      <c r="A375" s="77"/>
      <c r="B375" s="126"/>
      <c r="C375" s="126"/>
      <c r="D375" s="126"/>
      <c r="E375" s="126"/>
      <c r="F375" s="126"/>
      <c r="G375" s="126"/>
      <c r="H375" s="131" t="s">
        <v>17</v>
      </c>
      <c r="I375" s="23">
        <f>SUM(I370:I374)</f>
        <v>0</v>
      </c>
      <c r="J375" s="23">
        <f t="shared" ref="J375:L375" si="102">SUM(J370:J374)</f>
        <v>0</v>
      </c>
      <c r="K375" s="23">
        <f t="shared" si="102"/>
        <v>2880000000</v>
      </c>
      <c r="L375" s="23">
        <f t="shared" si="102"/>
        <v>2880000000</v>
      </c>
      <c r="M375" s="132">
        <f t="shared" si="100"/>
        <v>1</v>
      </c>
    </row>
    <row r="376" spans="1:13" x14ac:dyDescent="0.2">
      <c r="A376" s="77"/>
      <c r="B376" s="74"/>
      <c r="C376" s="81"/>
      <c r="D376" s="81"/>
      <c r="E376" s="81"/>
      <c r="F376" s="82"/>
      <c r="G376" s="79"/>
      <c r="H376" s="79"/>
      <c r="I376" s="79"/>
      <c r="J376" s="79"/>
      <c r="K376" s="79"/>
      <c r="L376" s="79"/>
      <c r="M376" s="79"/>
    </row>
    <row r="377" spans="1:13" x14ac:dyDescent="0.2">
      <c r="A377" s="44"/>
    </row>
    <row r="378" spans="1:13" ht="22.5" customHeight="1" x14ac:dyDescent="0.2">
      <c r="A378" s="254" t="s">
        <v>200</v>
      </c>
      <c r="B378" s="255" t="s">
        <v>407</v>
      </c>
      <c r="C378" s="256"/>
      <c r="D378" s="256"/>
      <c r="E378" s="256"/>
      <c r="F378" s="257"/>
      <c r="H378" s="253" t="s">
        <v>171</v>
      </c>
      <c r="I378" s="253"/>
      <c r="J378" s="253"/>
      <c r="K378" s="253"/>
      <c r="L378" s="253"/>
      <c r="M378" s="253"/>
    </row>
    <row r="379" spans="1:13" x14ac:dyDescent="0.2">
      <c r="A379" s="254"/>
      <c r="B379" s="45" t="s">
        <v>18</v>
      </c>
      <c r="C379" s="46" t="s">
        <v>0</v>
      </c>
      <c r="D379" s="46"/>
      <c r="E379" s="46"/>
      <c r="F379" s="45" t="s">
        <v>4</v>
      </c>
      <c r="H379" s="46" t="s">
        <v>5</v>
      </c>
      <c r="I379" s="45" t="s">
        <v>10</v>
      </c>
      <c r="J379" s="45" t="s">
        <v>20</v>
      </c>
      <c r="K379" s="45" t="s">
        <v>21</v>
      </c>
      <c r="L379" s="14" t="s">
        <v>17</v>
      </c>
      <c r="M379" s="15" t="s">
        <v>19</v>
      </c>
    </row>
    <row r="380" spans="1:13" x14ac:dyDescent="0.2">
      <c r="A380" s="254"/>
      <c r="B380" s="45"/>
      <c r="C380" s="16" t="s">
        <v>1</v>
      </c>
      <c r="D380" s="16" t="s">
        <v>2</v>
      </c>
      <c r="E380" s="16" t="s">
        <v>3</v>
      </c>
      <c r="F380" s="45"/>
      <c r="H380" s="3" t="s">
        <v>6</v>
      </c>
      <c r="I380" s="4">
        <f>C381+C382+C383+C384+C385+C386</f>
        <v>2149000000</v>
      </c>
      <c r="J380" s="2">
        <f>D389</f>
        <v>75000000</v>
      </c>
      <c r="K380" s="2"/>
      <c r="L380" s="2">
        <f>SUM(I380:K380)</f>
        <v>2224000000</v>
      </c>
      <c r="M380" s="24">
        <f>(L380/$L$385)</f>
        <v>0.61692094313453538</v>
      </c>
    </row>
    <row r="381" spans="1:13" x14ac:dyDescent="0.2">
      <c r="A381" s="254"/>
      <c r="B381" s="8" t="s">
        <v>145</v>
      </c>
      <c r="C381" s="22">
        <v>40000000</v>
      </c>
      <c r="D381" s="3"/>
      <c r="E381" s="3"/>
      <c r="F381" s="2">
        <f>SUM(C381:E381)</f>
        <v>40000000</v>
      </c>
      <c r="H381" s="3" t="s">
        <v>7</v>
      </c>
      <c r="I381" s="4"/>
      <c r="J381" s="2"/>
      <c r="K381" s="2"/>
      <c r="L381" s="2"/>
      <c r="M381" s="24">
        <f t="shared" ref="M381:M385" si="103">(L381/$L$385)</f>
        <v>0</v>
      </c>
    </row>
    <row r="382" spans="1:13" x14ac:dyDescent="0.2">
      <c r="A382" s="254"/>
      <c r="B382" s="8" t="s">
        <v>164</v>
      </c>
      <c r="C382" s="22">
        <v>357000000</v>
      </c>
      <c r="D382" s="3"/>
      <c r="E382" s="3"/>
      <c r="F382" s="2">
        <f t="shared" ref="F382:F387" si="104">SUM(C382:E382)</f>
        <v>357000000</v>
      </c>
      <c r="H382" s="3" t="s">
        <v>8</v>
      </c>
      <c r="I382" s="4">
        <f>C387+C388</f>
        <v>1381000000</v>
      </c>
      <c r="J382" s="2"/>
      <c r="K382" s="2"/>
      <c r="L382" s="2">
        <f>SUM(I382:K382)</f>
        <v>1381000000</v>
      </c>
      <c r="M382" s="24">
        <f t="shared" si="103"/>
        <v>0.38307905686546462</v>
      </c>
    </row>
    <row r="383" spans="1:13" ht="11.25" customHeight="1" x14ac:dyDescent="0.2">
      <c r="A383" s="254"/>
      <c r="B383" s="8" t="s">
        <v>165</v>
      </c>
      <c r="C383" s="22">
        <v>75000000</v>
      </c>
      <c r="D383" s="3"/>
      <c r="E383" s="3"/>
      <c r="F383" s="2">
        <f t="shared" si="104"/>
        <v>75000000</v>
      </c>
      <c r="H383" s="3" t="s">
        <v>9</v>
      </c>
      <c r="I383" s="4"/>
      <c r="J383" s="2"/>
      <c r="K383" s="2"/>
      <c r="L383" s="2"/>
      <c r="M383" s="24">
        <f t="shared" si="103"/>
        <v>0</v>
      </c>
    </row>
    <row r="384" spans="1:13" x14ac:dyDescent="0.2">
      <c r="A384" s="254"/>
      <c r="B384" s="8" t="s">
        <v>166</v>
      </c>
      <c r="C384" s="22">
        <v>365000000</v>
      </c>
      <c r="D384" s="2"/>
      <c r="E384" s="3"/>
      <c r="F384" s="2">
        <f t="shared" si="104"/>
        <v>365000000</v>
      </c>
      <c r="H384" s="3" t="s">
        <v>30</v>
      </c>
      <c r="I384" s="3"/>
      <c r="J384" s="2"/>
      <c r="K384" s="2"/>
      <c r="L384" s="2"/>
      <c r="M384" s="24">
        <f t="shared" si="103"/>
        <v>0</v>
      </c>
    </row>
    <row r="385" spans="1:13" ht="22.5" x14ac:dyDescent="0.2">
      <c r="A385" s="254"/>
      <c r="B385" s="9" t="s">
        <v>167</v>
      </c>
      <c r="C385" s="22">
        <v>750000000</v>
      </c>
      <c r="D385" s="2"/>
      <c r="E385" s="3"/>
      <c r="F385" s="2">
        <f>SUM(C385:E385)</f>
        <v>750000000</v>
      </c>
      <c r="H385" s="3" t="s">
        <v>17</v>
      </c>
      <c r="I385" s="4">
        <f>SUM(I381:I384)</f>
        <v>1381000000</v>
      </c>
      <c r="J385" s="4">
        <f>SUM(J380:J384)</f>
        <v>75000000</v>
      </c>
      <c r="K385" s="4"/>
      <c r="L385" s="4">
        <f>SUM(L380:L384)</f>
        <v>3605000000</v>
      </c>
      <c r="M385" s="24">
        <f t="shared" si="103"/>
        <v>1</v>
      </c>
    </row>
    <row r="386" spans="1:13" ht="22.5" x14ac:dyDescent="0.2">
      <c r="A386" s="254"/>
      <c r="B386" s="9" t="s">
        <v>168</v>
      </c>
      <c r="C386" s="22">
        <v>562000000</v>
      </c>
      <c r="D386" s="2"/>
      <c r="E386" s="3"/>
      <c r="F386" s="2">
        <f t="shared" si="104"/>
        <v>562000000</v>
      </c>
    </row>
    <row r="387" spans="1:13" x14ac:dyDescent="0.2">
      <c r="A387" s="254"/>
      <c r="B387" s="9" t="s">
        <v>169</v>
      </c>
      <c r="C387" s="22">
        <v>875000000</v>
      </c>
      <c r="D387" s="2"/>
      <c r="E387" s="3"/>
      <c r="F387" s="2">
        <f t="shared" si="104"/>
        <v>875000000</v>
      </c>
    </row>
    <row r="388" spans="1:13" ht="11.25" customHeight="1" x14ac:dyDescent="0.2">
      <c r="A388" s="254"/>
      <c r="B388" s="9" t="s">
        <v>170</v>
      </c>
      <c r="C388" s="22">
        <v>506000000</v>
      </c>
      <c r="D388" s="22"/>
      <c r="E388" s="3"/>
      <c r="F388" s="2">
        <f>SUM(C388:E388)</f>
        <v>506000000</v>
      </c>
    </row>
    <row r="389" spans="1:13" ht="11.25" customHeight="1" x14ac:dyDescent="0.2">
      <c r="A389" s="254"/>
      <c r="B389" s="9" t="s">
        <v>153</v>
      </c>
      <c r="D389" s="22">
        <v>75000000</v>
      </c>
      <c r="E389" s="3"/>
      <c r="F389" s="2">
        <f>SUM(D389:E389)</f>
        <v>75000000</v>
      </c>
    </row>
    <row r="390" spans="1:13" x14ac:dyDescent="0.2">
      <c r="A390" s="254"/>
      <c r="B390" s="3" t="s">
        <v>17</v>
      </c>
      <c r="C390" s="23">
        <f>SUM(C381:C389)</f>
        <v>3530000000</v>
      </c>
      <c r="D390" s="23">
        <f>SUM(D381:D389)</f>
        <v>75000000</v>
      </c>
      <c r="E390" s="23"/>
      <c r="F390" s="23">
        <f>SUM(F381:F389)</f>
        <v>3605000000</v>
      </c>
    </row>
    <row r="391" spans="1:13" x14ac:dyDescent="0.2">
      <c r="A391" s="51"/>
    </row>
    <row r="393" spans="1:13" ht="11.25" customHeight="1" x14ac:dyDescent="0.2">
      <c r="A393" s="254" t="s">
        <v>172</v>
      </c>
      <c r="B393" s="255" t="s">
        <v>408</v>
      </c>
      <c r="C393" s="256"/>
      <c r="D393" s="256"/>
      <c r="E393" s="256"/>
      <c r="F393" s="257"/>
      <c r="H393" s="253" t="s">
        <v>178</v>
      </c>
      <c r="I393" s="253"/>
      <c r="J393" s="253"/>
      <c r="K393" s="253"/>
      <c r="L393" s="253"/>
      <c r="M393" s="253"/>
    </row>
    <row r="394" spans="1:13" x14ac:dyDescent="0.2">
      <c r="A394" s="254"/>
      <c r="B394" s="45" t="s">
        <v>18</v>
      </c>
      <c r="C394" s="46" t="s">
        <v>0</v>
      </c>
      <c r="D394" s="46"/>
      <c r="E394" s="46"/>
      <c r="F394" s="45" t="s">
        <v>4</v>
      </c>
      <c r="H394" s="46" t="s">
        <v>5</v>
      </c>
      <c r="I394" s="45" t="s">
        <v>10</v>
      </c>
      <c r="J394" s="45" t="s">
        <v>20</v>
      </c>
      <c r="K394" s="45" t="s">
        <v>21</v>
      </c>
      <c r="L394" s="14" t="s">
        <v>17</v>
      </c>
      <c r="M394" s="15" t="s">
        <v>19</v>
      </c>
    </row>
    <row r="395" spans="1:13" x14ac:dyDescent="0.2">
      <c r="A395" s="254"/>
      <c r="B395" s="45"/>
      <c r="C395" s="16" t="s">
        <v>1</v>
      </c>
      <c r="D395" s="16" t="s">
        <v>2</v>
      </c>
      <c r="E395" s="16" t="s">
        <v>3</v>
      </c>
      <c r="F395" s="45"/>
      <c r="H395" s="3" t="s">
        <v>6</v>
      </c>
      <c r="I395" s="4">
        <f>C396+C397+C398+C399</f>
        <v>378000000</v>
      </c>
      <c r="J395" s="2"/>
      <c r="K395" s="2"/>
      <c r="L395" s="2">
        <f>SUM(I395:K395)</f>
        <v>378000000</v>
      </c>
      <c r="M395" s="24">
        <f>(L395/$L$400)</f>
        <v>0.57931034482758625</v>
      </c>
    </row>
    <row r="396" spans="1:13" x14ac:dyDescent="0.2">
      <c r="A396" s="254"/>
      <c r="B396" s="8" t="s">
        <v>145</v>
      </c>
      <c r="C396" s="22">
        <v>40000000</v>
      </c>
      <c r="D396" s="3"/>
      <c r="E396" s="3"/>
      <c r="F396" s="2">
        <f>SUM(C396:E396)</f>
        <v>40000000</v>
      </c>
      <c r="H396" s="3" t="s">
        <v>7</v>
      </c>
      <c r="I396" s="4"/>
      <c r="J396" s="2"/>
      <c r="K396" s="2"/>
      <c r="L396" s="2"/>
      <c r="M396" s="24">
        <f t="shared" ref="M396:M400" si="105">(L396/$L$400)</f>
        <v>0</v>
      </c>
    </row>
    <row r="397" spans="1:13" x14ac:dyDescent="0.2">
      <c r="A397" s="254"/>
      <c r="B397" s="8" t="s">
        <v>173</v>
      </c>
      <c r="C397" s="22">
        <v>102000000</v>
      </c>
      <c r="D397" s="3"/>
      <c r="E397" s="3"/>
      <c r="F397" s="2">
        <f t="shared" ref="F397:F399" si="106">SUM(C397:E397)</f>
        <v>102000000</v>
      </c>
      <c r="H397" s="3" t="s">
        <v>8</v>
      </c>
      <c r="I397" s="4">
        <f>C400+C401</f>
        <v>274500000</v>
      </c>
      <c r="J397" s="2"/>
      <c r="K397" s="2"/>
      <c r="L397" s="2">
        <f>SUM(I397:K397)</f>
        <v>274500000</v>
      </c>
      <c r="M397" s="24">
        <f t="shared" si="105"/>
        <v>0.4206896551724138</v>
      </c>
    </row>
    <row r="398" spans="1:13" x14ac:dyDescent="0.2">
      <c r="A398" s="254"/>
      <c r="B398" s="8" t="s">
        <v>174</v>
      </c>
      <c r="C398" s="22">
        <v>111000000</v>
      </c>
      <c r="D398" s="3"/>
      <c r="E398" s="3"/>
      <c r="F398" s="2">
        <f t="shared" si="106"/>
        <v>111000000</v>
      </c>
      <c r="H398" s="3" t="s">
        <v>9</v>
      </c>
      <c r="I398" s="4"/>
      <c r="J398" s="2"/>
      <c r="K398" s="2"/>
      <c r="L398" s="2"/>
      <c r="M398" s="24">
        <f t="shared" si="105"/>
        <v>0</v>
      </c>
    </row>
    <row r="399" spans="1:13" x14ac:dyDescent="0.2">
      <c r="A399" s="254"/>
      <c r="B399" s="8" t="s">
        <v>175</v>
      </c>
      <c r="C399" s="22">
        <v>125000000</v>
      </c>
      <c r="D399" s="2"/>
      <c r="E399" s="3"/>
      <c r="F399" s="2">
        <f t="shared" si="106"/>
        <v>125000000</v>
      </c>
      <c r="H399" s="3" t="s">
        <v>30</v>
      </c>
      <c r="I399" s="3"/>
      <c r="J399" s="2"/>
      <c r="K399" s="2"/>
      <c r="L399" s="2"/>
      <c r="M399" s="24">
        <f t="shared" si="105"/>
        <v>0</v>
      </c>
    </row>
    <row r="400" spans="1:13" x14ac:dyDescent="0.2">
      <c r="A400" s="254"/>
      <c r="B400" s="9" t="s">
        <v>176</v>
      </c>
      <c r="C400" s="22">
        <v>132500000</v>
      </c>
      <c r="D400" s="2"/>
      <c r="E400" s="3"/>
      <c r="F400" s="2">
        <f>SUM(C400:E400)</f>
        <v>132500000</v>
      </c>
      <c r="H400" s="3" t="s">
        <v>17</v>
      </c>
      <c r="I400" s="4">
        <f>SUM(I395:I399)</f>
        <v>652500000</v>
      </c>
      <c r="J400" s="4"/>
      <c r="K400" s="4"/>
      <c r="L400" s="4">
        <f>SUM(L395:L399)</f>
        <v>652500000</v>
      </c>
      <c r="M400" s="24">
        <f t="shared" si="105"/>
        <v>1</v>
      </c>
    </row>
    <row r="401" spans="1:13" x14ac:dyDescent="0.2">
      <c r="A401" s="254"/>
      <c r="B401" s="9" t="s">
        <v>177</v>
      </c>
      <c r="C401" s="22">
        <v>142000000</v>
      </c>
      <c r="D401" s="2"/>
      <c r="E401" s="3"/>
      <c r="F401" s="2">
        <f t="shared" ref="F401" si="107">SUM(C401:E401)</f>
        <v>142000000</v>
      </c>
    </row>
    <row r="402" spans="1:13" x14ac:dyDescent="0.2">
      <c r="A402" s="50"/>
      <c r="B402" s="3" t="s">
        <v>17</v>
      </c>
      <c r="C402" s="23">
        <f>SUM(C396:C401)</f>
        <v>652500000</v>
      </c>
      <c r="D402" s="23"/>
      <c r="E402" s="23"/>
      <c r="F402" s="23">
        <f>SUM(F396:F401)</f>
        <v>652500000</v>
      </c>
    </row>
    <row r="403" spans="1:13" x14ac:dyDescent="0.2">
      <c r="A403" s="50"/>
      <c r="B403" s="7"/>
      <c r="C403" s="41"/>
      <c r="D403" s="41"/>
      <c r="E403" s="41"/>
      <c r="F403" s="41"/>
    </row>
    <row r="404" spans="1:13" x14ac:dyDescent="0.2">
      <c r="A404" s="50"/>
      <c r="B404" s="125"/>
      <c r="C404" s="41"/>
      <c r="D404" s="41"/>
      <c r="E404" s="41"/>
      <c r="F404" s="41"/>
      <c r="G404" s="126"/>
      <c r="H404" s="126"/>
      <c r="I404" s="126"/>
      <c r="J404" s="126"/>
      <c r="K404" s="126"/>
      <c r="L404" s="126"/>
      <c r="M404" s="126"/>
    </row>
    <row r="405" spans="1:13" ht="22.5" customHeight="1" x14ac:dyDescent="0.2">
      <c r="A405" s="234">
        <v>26</v>
      </c>
      <c r="B405" s="235" t="s">
        <v>409</v>
      </c>
      <c r="C405" s="235"/>
      <c r="D405" s="235"/>
      <c r="E405" s="235"/>
      <c r="F405" s="235"/>
      <c r="G405" s="126"/>
      <c r="H405" s="235" t="s">
        <v>382</v>
      </c>
      <c r="I405" s="235"/>
      <c r="J405" s="235"/>
      <c r="K405" s="235"/>
      <c r="L405" s="235"/>
      <c r="M405" s="235"/>
    </row>
    <row r="406" spans="1:13" x14ac:dyDescent="0.2">
      <c r="A406" s="234"/>
      <c r="B406" s="236" t="s">
        <v>18</v>
      </c>
      <c r="C406" s="238" t="s">
        <v>0</v>
      </c>
      <c r="D406" s="239"/>
      <c r="E406" s="240"/>
      <c r="F406" s="236" t="s">
        <v>4</v>
      </c>
      <c r="G406" s="126"/>
      <c r="H406" s="127" t="s">
        <v>5</v>
      </c>
      <c r="I406" s="128" t="s">
        <v>10</v>
      </c>
      <c r="J406" s="128" t="s">
        <v>20</v>
      </c>
      <c r="K406" s="128" t="s">
        <v>21</v>
      </c>
      <c r="L406" s="129" t="s">
        <v>17</v>
      </c>
      <c r="M406" s="130" t="s">
        <v>19</v>
      </c>
    </row>
    <row r="407" spans="1:13" ht="12.75" customHeight="1" x14ac:dyDescent="0.2">
      <c r="A407" s="234"/>
      <c r="B407" s="237"/>
      <c r="C407" s="133" t="s">
        <v>1</v>
      </c>
      <c r="D407" s="133" t="s">
        <v>2</v>
      </c>
      <c r="E407" s="133" t="s">
        <v>3</v>
      </c>
      <c r="F407" s="237"/>
      <c r="G407" s="126"/>
      <c r="H407" s="131" t="s">
        <v>6</v>
      </c>
      <c r="I407" s="23">
        <f>C412</f>
        <v>400000000</v>
      </c>
      <c r="J407" s="131"/>
      <c r="K407" s="131"/>
      <c r="L407" s="23">
        <f>SUM(I407:K407)</f>
        <v>400000000</v>
      </c>
      <c r="M407" s="132">
        <f>(I407/$L$412)</f>
        <v>1</v>
      </c>
    </row>
    <row r="408" spans="1:13" x14ac:dyDescent="0.2">
      <c r="A408" s="234"/>
      <c r="B408" s="131" t="s">
        <v>340</v>
      </c>
      <c r="C408" s="22">
        <v>320000000</v>
      </c>
      <c r="D408" s="131"/>
      <c r="E408" s="131"/>
      <c r="F408" s="23">
        <f>SUM(C408:E408)</f>
        <v>320000000</v>
      </c>
      <c r="G408" s="126"/>
      <c r="H408" s="131" t="s">
        <v>7</v>
      </c>
      <c r="I408" s="131"/>
      <c r="J408" s="131"/>
      <c r="K408" s="131"/>
      <c r="L408" s="131"/>
      <c r="M408" s="132">
        <f t="shared" ref="M408:M411" si="108">(I408/$L$412)</f>
        <v>0</v>
      </c>
    </row>
    <row r="409" spans="1:13" x14ac:dyDescent="0.2">
      <c r="A409" s="234"/>
      <c r="B409" s="131" t="s">
        <v>341</v>
      </c>
      <c r="C409" s="22">
        <v>40000000</v>
      </c>
      <c r="D409" s="131"/>
      <c r="E409" s="131"/>
      <c r="F409" s="23">
        <f t="shared" ref="F409:F411" si="109">SUM(C409:E409)</f>
        <v>40000000</v>
      </c>
      <c r="G409" s="126"/>
      <c r="H409" s="131" t="s">
        <v>8</v>
      </c>
      <c r="I409" s="131"/>
      <c r="J409" s="131"/>
      <c r="K409" s="131"/>
      <c r="L409" s="131"/>
      <c r="M409" s="132">
        <f t="shared" si="108"/>
        <v>0</v>
      </c>
    </row>
    <row r="410" spans="1:13" x14ac:dyDescent="0.2">
      <c r="A410" s="234"/>
      <c r="B410" s="131" t="s">
        <v>342</v>
      </c>
      <c r="C410" s="22">
        <v>20000000</v>
      </c>
      <c r="D410" s="131"/>
      <c r="E410" s="131"/>
      <c r="F410" s="23">
        <f t="shared" si="109"/>
        <v>20000000</v>
      </c>
      <c r="G410" s="126"/>
      <c r="H410" s="131" t="s">
        <v>9</v>
      </c>
      <c r="I410" s="131"/>
      <c r="J410" s="131"/>
      <c r="K410" s="131"/>
      <c r="L410" s="131"/>
      <c r="M410" s="132">
        <f>(I410/$L$412)</f>
        <v>0</v>
      </c>
    </row>
    <row r="411" spans="1:13" x14ac:dyDescent="0.2">
      <c r="A411" s="234"/>
      <c r="B411" s="131" t="s">
        <v>343</v>
      </c>
      <c r="C411" s="22">
        <v>20000000</v>
      </c>
      <c r="D411" s="131"/>
      <c r="E411" s="131"/>
      <c r="F411" s="23">
        <f t="shared" si="109"/>
        <v>20000000</v>
      </c>
      <c r="G411" s="126"/>
      <c r="H411" s="131" t="s">
        <v>30</v>
      </c>
      <c r="I411" s="131"/>
      <c r="J411" s="131"/>
      <c r="K411" s="131"/>
      <c r="L411" s="131"/>
      <c r="M411" s="132">
        <f t="shared" si="108"/>
        <v>0</v>
      </c>
    </row>
    <row r="412" spans="1:13" x14ac:dyDescent="0.2">
      <c r="A412" s="234"/>
      <c r="B412" s="131" t="s">
        <v>17</v>
      </c>
      <c r="C412" s="23">
        <f>SUM(C408:C411)</f>
        <v>400000000</v>
      </c>
      <c r="D412" s="131"/>
      <c r="E412" s="131"/>
      <c r="F412" s="23">
        <f>SUM(C412:E412)</f>
        <v>400000000</v>
      </c>
      <c r="G412" s="126"/>
      <c r="H412" s="131" t="s">
        <v>17</v>
      </c>
      <c r="I412" s="23">
        <f>SUM(I407:I410)</f>
        <v>400000000</v>
      </c>
      <c r="J412" s="23"/>
      <c r="K412" s="23"/>
      <c r="L412" s="23">
        <f>SUM(L407:L410)</f>
        <v>400000000</v>
      </c>
      <c r="M412" s="132">
        <f>(I412/$L$412)</f>
        <v>1</v>
      </c>
    </row>
    <row r="413" spans="1:13" x14ac:dyDescent="0.2">
      <c r="A413" s="234"/>
    </row>
    <row r="414" spans="1:13" x14ac:dyDescent="0.2">
      <c r="A414" s="50"/>
      <c r="B414" s="7"/>
      <c r="C414" s="41"/>
      <c r="D414" s="41"/>
      <c r="E414" s="41"/>
      <c r="F414" s="41"/>
    </row>
    <row r="415" spans="1:13" x14ac:dyDescent="0.2">
      <c r="B415" s="275"/>
      <c r="C415" s="275"/>
    </row>
    <row r="416" spans="1:13" x14ac:dyDescent="0.2">
      <c r="B416" s="271" t="s">
        <v>317</v>
      </c>
      <c r="C416" s="272"/>
      <c r="D416" s="272"/>
      <c r="E416" s="272"/>
      <c r="F416" s="273"/>
      <c r="H416" s="247" t="s">
        <v>317</v>
      </c>
      <c r="I416" s="247"/>
      <c r="J416" s="247"/>
      <c r="K416" s="247"/>
      <c r="L416" s="247"/>
      <c r="M416" s="247"/>
    </row>
    <row r="417" spans="1:13" x14ac:dyDescent="0.2">
      <c r="B417" s="68" t="s">
        <v>182</v>
      </c>
      <c r="C417" s="70" t="s">
        <v>0</v>
      </c>
      <c r="D417" s="71"/>
      <c r="E417" s="72"/>
      <c r="F417" s="68" t="s">
        <v>4</v>
      </c>
      <c r="H417" s="67" t="s">
        <v>5</v>
      </c>
      <c r="I417" s="66" t="s">
        <v>10</v>
      </c>
      <c r="J417" s="66" t="s">
        <v>20</v>
      </c>
      <c r="K417" s="66" t="s">
        <v>21</v>
      </c>
      <c r="L417" s="14" t="s">
        <v>17</v>
      </c>
      <c r="M417" s="15" t="s">
        <v>19</v>
      </c>
    </row>
    <row r="418" spans="1:13" x14ac:dyDescent="0.2">
      <c r="B418" s="69"/>
      <c r="C418" s="16" t="s">
        <v>1</v>
      </c>
      <c r="D418" s="16" t="s">
        <v>2</v>
      </c>
      <c r="E418" s="16" t="s">
        <v>3</v>
      </c>
      <c r="F418" s="69"/>
      <c r="H418" s="3" t="s">
        <v>6</v>
      </c>
      <c r="I418" s="4">
        <f>C421</f>
        <v>0</v>
      </c>
      <c r="J418" s="2"/>
      <c r="K418" s="2">
        <f>E421</f>
        <v>3840000000</v>
      </c>
      <c r="L418" s="2">
        <f>SUM(I418:K418)</f>
        <v>3840000000</v>
      </c>
      <c r="M418" s="24">
        <f>(L418/$L$423)</f>
        <v>1</v>
      </c>
    </row>
    <row r="419" spans="1:13" ht="22.5" x14ac:dyDescent="0.2">
      <c r="B419" s="8" t="s">
        <v>196</v>
      </c>
      <c r="C419" s="2">
        <v>0</v>
      </c>
      <c r="D419" s="3"/>
      <c r="E419" s="2">
        <v>3240000000</v>
      </c>
      <c r="F419" s="4">
        <f>SUM(C419:E419)</f>
        <v>3240000000</v>
      </c>
      <c r="H419" s="3" t="s">
        <v>7</v>
      </c>
      <c r="I419" s="4"/>
      <c r="J419" s="2"/>
      <c r="K419" s="2"/>
      <c r="L419" s="2"/>
      <c r="M419" s="24">
        <f t="shared" ref="M419:M423" si="110">(L419/$L$423)</f>
        <v>0</v>
      </c>
    </row>
    <row r="420" spans="1:13" x14ac:dyDescent="0.2">
      <c r="B420" s="8" t="s">
        <v>197</v>
      </c>
      <c r="C420" s="2">
        <v>0</v>
      </c>
      <c r="D420" s="3"/>
      <c r="E420" s="2">
        <v>600000000</v>
      </c>
      <c r="F420" s="4">
        <f>SUM(C420:E420)</f>
        <v>600000000</v>
      </c>
      <c r="H420" s="3" t="s">
        <v>8</v>
      </c>
      <c r="I420" s="4"/>
      <c r="J420" s="2"/>
      <c r="K420" s="2"/>
      <c r="L420" s="2"/>
      <c r="M420" s="24">
        <f t="shared" si="110"/>
        <v>0</v>
      </c>
    </row>
    <row r="421" spans="1:13" x14ac:dyDescent="0.2">
      <c r="B421" s="3" t="s">
        <v>17</v>
      </c>
      <c r="C421" s="2">
        <f>SUM(C419:C420)</f>
        <v>0</v>
      </c>
      <c r="D421" s="2">
        <f>SUM(D419:D420)</f>
        <v>0</v>
      </c>
      <c r="E421" s="2">
        <f>SUM(E419:E420)</f>
        <v>3840000000</v>
      </c>
      <c r="F421" s="2">
        <f>SUM(F419:F420)</f>
        <v>3840000000</v>
      </c>
      <c r="H421" s="3" t="s">
        <v>9</v>
      </c>
      <c r="I421" s="4"/>
      <c r="J421" s="2"/>
      <c r="K421" s="2"/>
      <c r="L421" s="2"/>
      <c r="M421" s="24">
        <f t="shared" si="110"/>
        <v>0</v>
      </c>
    </row>
    <row r="422" spans="1:13" x14ac:dyDescent="0.2">
      <c r="H422" s="3" t="s">
        <v>30</v>
      </c>
      <c r="I422" s="3"/>
      <c r="J422" s="2"/>
      <c r="K422" s="2"/>
      <c r="L422" s="2"/>
      <c r="M422" s="24">
        <f t="shared" si="110"/>
        <v>0</v>
      </c>
    </row>
    <row r="423" spans="1:13" x14ac:dyDescent="0.2">
      <c r="B423" s="75"/>
      <c r="C423" s="75"/>
      <c r="H423" s="3" t="s">
        <v>17</v>
      </c>
      <c r="I423" s="4">
        <f>SUM(I418:I422)</f>
        <v>0</v>
      </c>
      <c r="J423" s="4"/>
      <c r="K423" s="4"/>
      <c r="L423" s="4">
        <f>SUM(L418:L422)</f>
        <v>3840000000</v>
      </c>
      <c r="M423" s="24">
        <f t="shared" si="110"/>
        <v>1</v>
      </c>
    </row>
    <row r="424" spans="1:13" ht="12" customHeight="1" x14ac:dyDescent="0.2">
      <c r="A424" s="43"/>
    </row>
    <row r="425" spans="1:13" ht="14.45" customHeight="1" x14ac:dyDescent="0.2">
      <c r="A425" s="254" t="s">
        <v>155</v>
      </c>
      <c r="B425" s="253" t="s">
        <v>410</v>
      </c>
      <c r="C425" s="253"/>
      <c r="D425" s="253"/>
      <c r="E425" s="253"/>
      <c r="F425" s="253"/>
      <c r="H425" s="253" t="s">
        <v>154</v>
      </c>
      <c r="I425" s="253"/>
      <c r="J425" s="253"/>
      <c r="K425" s="253"/>
      <c r="L425" s="253"/>
      <c r="M425" s="253"/>
    </row>
    <row r="426" spans="1:13" x14ac:dyDescent="0.2">
      <c r="A426" s="254"/>
      <c r="B426" s="242" t="s">
        <v>18</v>
      </c>
      <c r="C426" s="243" t="s">
        <v>0</v>
      </c>
      <c r="D426" s="243"/>
      <c r="E426" s="243"/>
      <c r="F426" s="242" t="s">
        <v>4</v>
      </c>
      <c r="H426" s="26" t="s">
        <v>5</v>
      </c>
      <c r="I426" s="25" t="s">
        <v>10</v>
      </c>
      <c r="J426" s="25" t="s">
        <v>20</v>
      </c>
      <c r="K426" s="25" t="s">
        <v>21</v>
      </c>
      <c r="L426" s="14" t="s">
        <v>17</v>
      </c>
      <c r="M426" s="15" t="s">
        <v>19</v>
      </c>
    </row>
    <row r="427" spans="1:13" x14ac:dyDescent="0.2">
      <c r="A427" s="254"/>
      <c r="B427" s="242"/>
      <c r="C427" s="16" t="s">
        <v>1</v>
      </c>
      <c r="D427" s="16" t="s">
        <v>2</v>
      </c>
      <c r="E427" s="16" t="s">
        <v>3</v>
      </c>
      <c r="F427" s="242"/>
      <c r="H427" s="3" t="s">
        <v>6</v>
      </c>
      <c r="I427" s="4">
        <f>C428+C429+C430+C431</f>
        <v>338000000</v>
      </c>
      <c r="J427" s="2">
        <f>D435+D436</f>
        <v>74000000</v>
      </c>
      <c r="K427" s="2"/>
      <c r="L427" s="2">
        <f>SUM(I427:K427)</f>
        <v>412000000</v>
      </c>
      <c r="M427" s="24">
        <f>(L427/$L$432)</f>
        <v>0.4681818181818182</v>
      </c>
    </row>
    <row r="428" spans="1:13" x14ac:dyDescent="0.2">
      <c r="A428" s="254"/>
      <c r="B428" s="8" t="s">
        <v>145</v>
      </c>
      <c r="C428" s="22">
        <v>8000000</v>
      </c>
      <c r="D428" s="3"/>
      <c r="E428" s="3"/>
      <c r="F428" s="2">
        <f>SUM(C428:E428)</f>
        <v>8000000</v>
      </c>
      <c r="H428" s="3" t="s">
        <v>7</v>
      </c>
      <c r="I428" s="4"/>
      <c r="J428" s="2"/>
      <c r="K428" s="2"/>
      <c r="L428" s="2"/>
      <c r="M428" s="24">
        <f t="shared" ref="M428:M431" si="111">(L428/$L$432)</f>
        <v>0</v>
      </c>
    </row>
    <row r="429" spans="1:13" x14ac:dyDescent="0.2">
      <c r="A429" s="254"/>
      <c r="B429" s="8" t="s">
        <v>146</v>
      </c>
      <c r="C429" s="22">
        <v>30000000</v>
      </c>
      <c r="D429" s="3"/>
      <c r="E429" s="3"/>
      <c r="F429" s="2">
        <f t="shared" ref="F429:F434" si="112">SUM(C429:E429)</f>
        <v>30000000</v>
      </c>
      <c r="H429" s="3" t="s">
        <v>8</v>
      </c>
      <c r="I429" s="4">
        <f>C432+C433+C434</f>
        <v>468000000</v>
      </c>
      <c r="J429" s="2"/>
      <c r="K429" s="2"/>
      <c r="L429" s="2">
        <f>SUM(I429:K429)</f>
        <v>468000000</v>
      </c>
      <c r="M429" s="24">
        <f t="shared" si="111"/>
        <v>0.53181818181818186</v>
      </c>
    </row>
    <row r="430" spans="1:13" ht="22.5" x14ac:dyDescent="0.2">
      <c r="A430" s="254"/>
      <c r="B430" s="8" t="s">
        <v>147</v>
      </c>
      <c r="C430" s="22">
        <v>250000000</v>
      </c>
      <c r="D430" s="3"/>
      <c r="E430" s="3"/>
      <c r="F430" s="2">
        <f t="shared" si="112"/>
        <v>250000000</v>
      </c>
      <c r="H430" s="3" t="s">
        <v>9</v>
      </c>
      <c r="I430" s="4"/>
      <c r="J430" s="2"/>
      <c r="K430" s="2"/>
      <c r="L430" s="2"/>
      <c r="M430" s="24">
        <f t="shared" si="111"/>
        <v>0</v>
      </c>
    </row>
    <row r="431" spans="1:13" x14ac:dyDescent="0.2">
      <c r="A431" s="254"/>
      <c r="B431" s="8" t="s">
        <v>148</v>
      </c>
      <c r="C431" s="22">
        <v>50000000</v>
      </c>
      <c r="D431" s="2"/>
      <c r="E431" s="3"/>
      <c r="F431" s="2">
        <f t="shared" si="112"/>
        <v>50000000</v>
      </c>
      <c r="H431" s="3" t="s">
        <v>30</v>
      </c>
      <c r="I431" s="3"/>
      <c r="J431" s="2"/>
      <c r="K431" s="2"/>
      <c r="L431" s="2"/>
      <c r="M431" s="24">
        <f t="shared" si="111"/>
        <v>0</v>
      </c>
    </row>
    <row r="432" spans="1:13" ht="22.5" x14ac:dyDescent="0.2">
      <c r="A432" s="254"/>
      <c r="B432" s="9" t="s">
        <v>149</v>
      </c>
      <c r="C432" s="22">
        <v>360000000</v>
      </c>
      <c r="D432" s="2"/>
      <c r="E432" s="3"/>
      <c r="F432" s="2">
        <f t="shared" si="112"/>
        <v>360000000</v>
      </c>
      <c r="H432" s="3" t="s">
        <v>17</v>
      </c>
      <c r="I432" s="4">
        <f>SUM(I427:I431)</f>
        <v>806000000</v>
      </c>
      <c r="J432" s="4">
        <f>SUM(J427:J431)</f>
        <v>74000000</v>
      </c>
      <c r="K432" s="4"/>
      <c r="L432" s="4">
        <f>SUM(L427:L431)</f>
        <v>880000000</v>
      </c>
      <c r="M432" s="24">
        <f>(L432/$L$432)</f>
        <v>1</v>
      </c>
    </row>
    <row r="433" spans="1:13" ht="22.5" x14ac:dyDescent="0.2">
      <c r="A433" s="254"/>
      <c r="B433" s="9" t="s">
        <v>150</v>
      </c>
      <c r="C433" s="22">
        <v>50000000</v>
      </c>
      <c r="D433" s="2"/>
      <c r="E433" s="3"/>
      <c r="F433" s="2">
        <f t="shared" si="112"/>
        <v>50000000</v>
      </c>
    </row>
    <row r="434" spans="1:13" x14ac:dyDescent="0.2">
      <c r="A434" s="254"/>
      <c r="B434" s="9" t="s">
        <v>151</v>
      </c>
      <c r="C434" s="22">
        <v>58000000</v>
      </c>
      <c r="D434" s="2"/>
      <c r="E434" s="3"/>
      <c r="F434" s="2">
        <f t="shared" si="112"/>
        <v>58000000</v>
      </c>
    </row>
    <row r="435" spans="1:13" x14ac:dyDescent="0.2">
      <c r="A435" s="254"/>
      <c r="B435" s="9" t="s">
        <v>152</v>
      </c>
      <c r="C435" s="3">
        <v>0</v>
      </c>
      <c r="D435" s="22">
        <v>66000000</v>
      </c>
      <c r="E435" s="3"/>
      <c r="F435" s="2">
        <f>SUM(D435:E435)</f>
        <v>66000000</v>
      </c>
    </row>
    <row r="436" spans="1:13" x14ac:dyDescent="0.2">
      <c r="A436" s="254"/>
      <c r="B436" s="9" t="s">
        <v>153</v>
      </c>
      <c r="C436" s="3">
        <v>0</v>
      </c>
      <c r="D436" s="22">
        <v>8000000</v>
      </c>
      <c r="E436" s="3"/>
      <c r="F436" s="2">
        <f>SUM(D436:E436)</f>
        <v>8000000</v>
      </c>
    </row>
    <row r="437" spans="1:13" x14ac:dyDescent="0.2">
      <c r="A437" s="254"/>
      <c r="B437" s="3" t="s">
        <v>17</v>
      </c>
      <c r="C437" s="23">
        <f>SUM(C428:C436)</f>
        <v>806000000</v>
      </c>
      <c r="D437" s="23">
        <f>SUM(D428:D436)</f>
        <v>74000000</v>
      </c>
      <c r="E437" s="23"/>
      <c r="F437" s="23">
        <f>SUM(F428:F436)</f>
        <v>880000000</v>
      </c>
    </row>
    <row r="439" spans="1:13" x14ac:dyDescent="0.2">
      <c r="A439" s="254" t="s">
        <v>318</v>
      </c>
      <c r="B439" s="253" t="s">
        <v>411</v>
      </c>
      <c r="C439" s="253"/>
      <c r="D439" s="253"/>
      <c r="E439" s="253"/>
      <c r="F439" s="253"/>
      <c r="H439" s="253" t="s">
        <v>157</v>
      </c>
      <c r="I439" s="253"/>
      <c r="J439" s="253"/>
      <c r="K439" s="253"/>
      <c r="L439" s="253"/>
      <c r="M439" s="253"/>
    </row>
    <row r="440" spans="1:13" x14ac:dyDescent="0.2">
      <c r="A440" s="254"/>
      <c r="B440" s="242" t="s">
        <v>18</v>
      </c>
      <c r="C440" s="243" t="s">
        <v>0</v>
      </c>
      <c r="D440" s="243"/>
      <c r="E440" s="243"/>
      <c r="F440" s="242" t="s">
        <v>4</v>
      </c>
      <c r="H440" s="26" t="s">
        <v>5</v>
      </c>
      <c r="I440" s="25" t="s">
        <v>10</v>
      </c>
      <c r="J440" s="25" t="s">
        <v>20</v>
      </c>
      <c r="K440" s="25" t="s">
        <v>21</v>
      </c>
      <c r="L440" s="14" t="s">
        <v>17</v>
      </c>
      <c r="M440" s="15" t="s">
        <v>19</v>
      </c>
    </row>
    <row r="441" spans="1:13" x14ac:dyDescent="0.2">
      <c r="A441" s="254"/>
      <c r="B441" s="242"/>
      <c r="C441" s="16" t="s">
        <v>1</v>
      </c>
      <c r="D441" s="16" t="s">
        <v>2</v>
      </c>
      <c r="E441" s="16" t="s">
        <v>3</v>
      </c>
      <c r="F441" s="242"/>
      <c r="H441" s="3" t="s">
        <v>6</v>
      </c>
      <c r="I441" s="4">
        <f>C442+C443+C444+C445+C446+C447</f>
        <v>4377000000</v>
      </c>
      <c r="J441" s="2">
        <f>D449+D450</f>
        <v>398000000</v>
      </c>
      <c r="K441" s="2"/>
      <c r="L441" s="2">
        <f>SUM(I441:K441)</f>
        <v>4775000000</v>
      </c>
      <c r="M441" s="24">
        <f>(L441/$L$446)</f>
        <v>0.99479166666666663</v>
      </c>
    </row>
    <row r="442" spans="1:13" x14ac:dyDescent="0.2">
      <c r="A442" s="254"/>
      <c r="B442" s="8" t="s">
        <v>145</v>
      </c>
      <c r="C442" s="22">
        <v>8000000</v>
      </c>
      <c r="D442" s="3"/>
      <c r="E442" s="3"/>
      <c r="F442" s="2">
        <f>SUM(C442:E442)</f>
        <v>8000000</v>
      </c>
      <c r="H442" s="3" t="s">
        <v>7</v>
      </c>
      <c r="I442" s="4"/>
      <c r="J442" s="2"/>
      <c r="K442" s="2"/>
      <c r="L442" s="2"/>
      <c r="M442" s="24">
        <f t="shared" ref="M442:M445" si="113">(L442/$L$446)</f>
        <v>0</v>
      </c>
    </row>
    <row r="443" spans="1:13" x14ac:dyDescent="0.2">
      <c r="A443" s="254"/>
      <c r="B443" s="8" t="s">
        <v>156</v>
      </c>
      <c r="C443" s="22">
        <v>350000000</v>
      </c>
      <c r="D443" s="3"/>
      <c r="E443" s="3"/>
      <c r="F443" s="2">
        <f t="shared" ref="F443:F450" si="114">SUM(C443:E443)</f>
        <v>350000000</v>
      </c>
      <c r="H443" s="3" t="s">
        <v>8</v>
      </c>
      <c r="I443" s="4">
        <f>C448</f>
        <v>25000000</v>
      </c>
      <c r="J443" s="2"/>
      <c r="K443" s="2"/>
      <c r="L443" s="2">
        <f>SUM(I443:K443)</f>
        <v>25000000</v>
      </c>
      <c r="M443" s="24">
        <f t="shared" si="113"/>
        <v>5.208333333333333E-3</v>
      </c>
    </row>
    <row r="444" spans="1:13" ht="22.5" x14ac:dyDescent="0.2">
      <c r="A444" s="254"/>
      <c r="B444" s="8" t="s">
        <v>147</v>
      </c>
      <c r="C444" s="22">
        <v>1630000000</v>
      </c>
      <c r="D444" s="3"/>
      <c r="E444" s="3"/>
      <c r="F444" s="2">
        <f t="shared" si="114"/>
        <v>1630000000</v>
      </c>
      <c r="H444" s="3" t="s">
        <v>9</v>
      </c>
      <c r="I444" s="4"/>
      <c r="J444" s="2"/>
      <c r="K444" s="2"/>
      <c r="L444" s="2"/>
      <c r="M444" s="24">
        <f t="shared" si="113"/>
        <v>0</v>
      </c>
    </row>
    <row r="445" spans="1:13" x14ac:dyDescent="0.2">
      <c r="A445" s="254"/>
      <c r="B445" s="8" t="s">
        <v>148</v>
      </c>
      <c r="C445" s="22">
        <v>10000000</v>
      </c>
      <c r="D445" s="2"/>
      <c r="E445" s="3"/>
      <c r="F445" s="2">
        <f t="shared" si="114"/>
        <v>10000000</v>
      </c>
      <c r="H445" s="3" t="s">
        <v>30</v>
      </c>
      <c r="I445" s="3"/>
      <c r="J445" s="2"/>
      <c r="K445" s="2"/>
      <c r="L445" s="2"/>
      <c r="M445" s="24">
        <f t="shared" si="113"/>
        <v>0</v>
      </c>
    </row>
    <row r="446" spans="1:13" ht="22.5" x14ac:dyDescent="0.2">
      <c r="A446" s="254"/>
      <c r="B446" s="9" t="s">
        <v>149</v>
      </c>
      <c r="C446" s="22">
        <v>2000000000</v>
      </c>
      <c r="D446" s="2"/>
      <c r="E446" s="3"/>
      <c r="F446" s="2">
        <f t="shared" si="114"/>
        <v>2000000000</v>
      </c>
      <c r="H446" s="3" t="s">
        <v>17</v>
      </c>
      <c r="I446" s="4">
        <f>SUM(I441:I445)</f>
        <v>4402000000</v>
      </c>
      <c r="J446" s="4">
        <f>SUM(J441:J445)</f>
        <v>398000000</v>
      </c>
      <c r="K446" s="4"/>
      <c r="L446" s="4">
        <f>SUM(L441:L445)</f>
        <v>4800000000</v>
      </c>
      <c r="M446" s="24">
        <f>(L446/$L$446)</f>
        <v>1</v>
      </c>
    </row>
    <row r="447" spans="1:13" ht="22.5" x14ac:dyDescent="0.2">
      <c r="A447" s="254"/>
      <c r="B447" s="9" t="s">
        <v>150</v>
      </c>
      <c r="C447" s="22">
        <v>379000000</v>
      </c>
      <c r="D447" s="2"/>
      <c r="E447" s="3"/>
      <c r="F447" s="2">
        <f t="shared" si="114"/>
        <v>379000000</v>
      </c>
    </row>
    <row r="448" spans="1:13" x14ac:dyDescent="0.2">
      <c r="A448" s="254"/>
      <c r="B448" s="9" t="s">
        <v>151</v>
      </c>
      <c r="C448" s="22">
        <v>25000000</v>
      </c>
      <c r="D448" s="2"/>
      <c r="E448" s="3"/>
      <c r="F448" s="2">
        <f t="shared" si="114"/>
        <v>25000000</v>
      </c>
    </row>
    <row r="449" spans="1:13" x14ac:dyDescent="0.2">
      <c r="A449" s="254"/>
      <c r="B449" s="9" t="s">
        <v>152</v>
      </c>
      <c r="C449" s="3">
        <v>0</v>
      </c>
      <c r="D449" s="22">
        <v>390000000</v>
      </c>
      <c r="E449" s="3"/>
      <c r="F449" s="2">
        <f t="shared" si="114"/>
        <v>390000000</v>
      </c>
    </row>
    <row r="450" spans="1:13" x14ac:dyDescent="0.2">
      <c r="A450" s="254"/>
      <c r="B450" s="9" t="s">
        <v>153</v>
      </c>
      <c r="C450" s="3">
        <v>0</v>
      </c>
      <c r="D450" s="22">
        <v>8000000</v>
      </c>
      <c r="E450" s="3"/>
      <c r="F450" s="2">
        <f t="shared" si="114"/>
        <v>8000000</v>
      </c>
    </row>
    <row r="451" spans="1:13" x14ac:dyDescent="0.2">
      <c r="A451" s="254"/>
      <c r="B451" s="3" t="s">
        <v>17</v>
      </c>
      <c r="C451" s="23">
        <f>SUM(C442:C450)</f>
        <v>4402000000</v>
      </c>
      <c r="D451" s="23">
        <f>SUM(D442:D450)</f>
        <v>398000000</v>
      </c>
      <c r="E451" s="23"/>
      <c r="F451" s="23">
        <f>SUM(F442:F450)</f>
        <v>4800000000</v>
      </c>
    </row>
    <row r="452" spans="1:13" x14ac:dyDescent="0.2">
      <c r="A452" s="61"/>
      <c r="B452" s="7"/>
      <c r="C452" s="41"/>
      <c r="D452" s="41"/>
      <c r="E452" s="41"/>
      <c r="F452" s="41"/>
    </row>
    <row r="453" spans="1:13" x14ac:dyDescent="0.2">
      <c r="A453" s="61"/>
      <c r="B453" s="7"/>
      <c r="C453" s="41"/>
      <c r="D453" s="41"/>
      <c r="E453" s="41"/>
      <c r="F453" s="41"/>
    </row>
    <row r="454" spans="1:13" x14ac:dyDescent="0.2">
      <c r="A454" s="61"/>
      <c r="B454" s="271" t="s">
        <v>320</v>
      </c>
      <c r="C454" s="272"/>
      <c r="D454" s="272"/>
      <c r="E454" s="272"/>
      <c r="F454" s="273"/>
      <c r="H454" s="247" t="s">
        <v>320</v>
      </c>
      <c r="I454" s="247"/>
      <c r="J454" s="247"/>
      <c r="K454" s="247"/>
      <c r="L454" s="247"/>
      <c r="M454" s="247"/>
    </row>
    <row r="455" spans="1:13" x14ac:dyDescent="0.2">
      <c r="A455" s="61"/>
      <c r="B455" s="54" t="s">
        <v>182</v>
      </c>
      <c r="C455" s="56" t="s">
        <v>0</v>
      </c>
      <c r="D455" s="57"/>
      <c r="E455" s="58"/>
      <c r="F455" s="54" t="s">
        <v>4</v>
      </c>
      <c r="H455" s="65" t="s">
        <v>5</v>
      </c>
      <c r="I455" s="64" t="s">
        <v>10</v>
      </c>
      <c r="J455" s="64" t="s">
        <v>20</v>
      </c>
      <c r="K455" s="64" t="s">
        <v>21</v>
      </c>
      <c r="L455" s="14" t="s">
        <v>17</v>
      </c>
      <c r="M455" s="15" t="s">
        <v>19</v>
      </c>
    </row>
    <row r="456" spans="1:13" x14ac:dyDescent="0.2">
      <c r="A456" s="61"/>
      <c r="B456" s="55"/>
      <c r="C456" s="16" t="s">
        <v>1</v>
      </c>
      <c r="D456" s="16" t="s">
        <v>2</v>
      </c>
      <c r="E456" s="16" t="s">
        <v>3</v>
      </c>
      <c r="F456" s="55"/>
      <c r="H456" s="3" t="s">
        <v>6</v>
      </c>
      <c r="I456" s="4">
        <f>C459</f>
        <v>0</v>
      </c>
      <c r="J456" s="4">
        <f t="shared" ref="J456:K456" si="115">D459</f>
        <v>0</v>
      </c>
      <c r="K456" s="4">
        <f t="shared" si="115"/>
        <v>4320000000</v>
      </c>
      <c r="L456" s="2">
        <f>SUM(I456:K456)</f>
        <v>4320000000</v>
      </c>
      <c r="M456" s="24">
        <f>(L456/$L$461)</f>
        <v>1</v>
      </c>
    </row>
    <row r="457" spans="1:13" x14ac:dyDescent="0.2">
      <c r="A457" s="61"/>
      <c r="B457" s="1" t="s">
        <v>194</v>
      </c>
      <c r="C457" s="2">
        <v>0</v>
      </c>
      <c r="D457" s="3"/>
      <c r="E457" s="2">
        <v>2880000000</v>
      </c>
      <c r="F457" s="4">
        <f>SUM(C457:E457)</f>
        <v>2880000000</v>
      </c>
      <c r="H457" s="3" t="s">
        <v>7</v>
      </c>
      <c r="I457" s="4"/>
      <c r="J457" s="2"/>
      <c r="K457" s="2"/>
      <c r="L457" s="2"/>
      <c r="M457" s="24">
        <f t="shared" ref="M457:M461" si="116">(L457/$L$461)</f>
        <v>0</v>
      </c>
    </row>
    <row r="458" spans="1:13" x14ac:dyDescent="0.2">
      <c r="A458" s="61"/>
      <c r="B458" s="1" t="s">
        <v>195</v>
      </c>
      <c r="C458" s="2">
        <v>0</v>
      </c>
      <c r="D458" s="3"/>
      <c r="E458" s="2">
        <v>1440000000</v>
      </c>
      <c r="F458" s="4">
        <f>SUM(C458:E458)</f>
        <v>1440000000</v>
      </c>
      <c r="H458" s="3" t="s">
        <v>8</v>
      </c>
      <c r="I458" s="4"/>
      <c r="J458" s="2"/>
      <c r="K458" s="2"/>
      <c r="L458" s="2"/>
      <c r="M458" s="24">
        <f t="shared" si="116"/>
        <v>0</v>
      </c>
    </row>
    <row r="459" spans="1:13" x14ac:dyDescent="0.2">
      <c r="A459" s="61"/>
      <c r="B459" s="3" t="s">
        <v>17</v>
      </c>
      <c r="C459" s="2">
        <f>SUM(C457:C458)</f>
        <v>0</v>
      </c>
      <c r="D459" s="2">
        <f t="shared" ref="D459:F459" si="117">SUM(D457:D458)</f>
        <v>0</v>
      </c>
      <c r="E459" s="2">
        <f t="shared" si="117"/>
        <v>4320000000</v>
      </c>
      <c r="F459" s="2">
        <f t="shared" si="117"/>
        <v>4320000000</v>
      </c>
      <c r="H459" s="3" t="s">
        <v>9</v>
      </c>
      <c r="I459" s="4"/>
      <c r="J459" s="2"/>
      <c r="K459" s="2"/>
      <c r="L459" s="2"/>
      <c r="M459" s="24">
        <f t="shared" si="116"/>
        <v>0</v>
      </c>
    </row>
    <row r="460" spans="1:13" x14ac:dyDescent="0.2">
      <c r="A460" s="61"/>
      <c r="B460" s="7"/>
      <c r="C460" s="11"/>
      <c r="D460" s="11"/>
      <c r="E460" s="11"/>
      <c r="F460" s="11"/>
      <c r="H460" s="3" t="s">
        <v>30</v>
      </c>
      <c r="I460" s="3"/>
      <c r="J460" s="2"/>
      <c r="K460" s="2"/>
      <c r="L460" s="2"/>
      <c r="M460" s="24">
        <f t="shared" si="116"/>
        <v>0</v>
      </c>
    </row>
    <row r="461" spans="1:13" x14ac:dyDescent="0.2">
      <c r="A461" s="61"/>
      <c r="B461" s="7"/>
      <c r="C461" s="11"/>
      <c r="D461" s="11"/>
      <c r="E461" s="11"/>
      <c r="F461" s="11"/>
      <c r="H461" s="3" t="s">
        <v>17</v>
      </c>
      <c r="I461" s="4">
        <f>SUM(I456:I460)</f>
        <v>0</v>
      </c>
      <c r="J461" s="4">
        <f>SUM(J456:J460)</f>
        <v>0</v>
      </c>
      <c r="K461" s="4"/>
      <c r="L461" s="4">
        <f>SUM(L456:L460)</f>
        <v>4320000000</v>
      </c>
      <c r="M461" s="24">
        <f t="shared" si="116"/>
        <v>1</v>
      </c>
    </row>
    <row r="462" spans="1:13" ht="11.25" customHeight="1" x14ac:dyDescent="0.2">
      <c r="A462" s="50"/>
      <c r="B462" s="29"/>
    </row>
    <row r="463" spans="1:13" x14ac:dyDescent="0.2">
      <c r="A463" s="234">
        <v>29</v>
      </c>
      <c r="B463" s="245" t="s">
        <v>413</v>
      </c>
      <c r="C463" s="245"/>
      <c r="D463" s="245"/>
      <c r="E463" s="245"/>
      <c r="F463" s="245"/>
      <c r="H463" s="245" t="s">
        <v>138</v>
      </c>
      <c r="I463" s="245"/>
      <c r="J463" s="245"/>
      <c r="K463" s="245"/>
      <c r="L463" s="245"/>
      <c r="M463" s="245"/>
    </row>
    <row r="464" spans="1:13" x14ac:dyDescent="0.2">
      <c r="A464" s="234"/>
      <c r="B464" s="242" t="s">
        <v>18</v>
      </c>
      <c r="C464" s="243" t="s">
        <v>0</v>
      </c>
      <c r="D464" s="243"/>
      <c r="E464" s="243"/>
      <c r="F464" s="242" t="s">
        <v>4</v>
      </c>
      <c r="H464" s="18" t="s">
        <v>5</v>
      </c>
      <c r="I464" s="17" t="s">
        <v>10</v>
      </c>
      <c r="J464" s="17" t="s">
        <v>20</v>
      </c>
      <c r="K464" s="17" t="s">
        <v>21</v>
      </c>
      <c r="L464" s="14" t="s">
        <v>17</v>
      </c>
      <c r="M464" s="15" t="s">
        <v>19</v>
      </c>
    </row>
    <row r="465" spans="1:13" x14ac:dyDescent="0.2">
      <c r="A465" s="234"/>
      <c r="B465" s="242"/>
      <c r="C465" s="16" t="s">
        <v>1</v>
      </c>
      <c r="D465" s="16" t="s">
        <v>2</v>
      </c>
      <c r="E465" s="16" t="s">
        <v>3</v>
      </c>
      <c r="F465" s="242"/>
      <c r="H465" s="3" t="s">
        <v>6</v>
      </c>
      <c r="I465" s="4">
        <v>880000000</v>
      </c>
      <c r="J465" s="2"/>
      <c r="K465" s="2"/>
      <c r="L465" s="2">
        <f>SUM(I465:K465)</f>
        <v>880000000</v>
      </c>
      <c r="M465" s="24">
        <f>(L465/$L$470)</f>
        <v>0.7857142857142857</v>
      </c>
    </row>
    <row r="466" spans="1:13" x14ac:dyDescent="0.2">
      <c r="A466" s="234"/>
      <c r="B466" s="8" t="s">
        <v>139</v>
      </c>
      <c r="C466" s="22">
        <v>50000000</v>
      </c>
      <c r="D466" s="3"/>
      <c r="E466" s="3"/>
      <c r="F466" s="2">
        <f>SUM(C466:E466)</f>
        <v>50000000</v>
      </c>
      <c r="H466" s="3" t="s">
        <v>7</v>
      </c>
      <c r="I466" s="4"/>
      <c r="J466" s="2"/>
      <c r="K466" s="2"/>
      <c r="L466" s="2"/>
      <c r="M466" s="24">
        <f>(L466/$L$470)</f>
        <v>0</v>
      </c>
    </row>
    <row r="467" spans="1:13" x14ac:dyDescent="0.2">
      <c r="A467" s="234"/>
      <c r="B467" s="8" t="s">
        <v>140</v>
      </c>
      <c r="C467" s="22">
        <v>800000000</v>
      </c>
      <c r="D467" s="3"/>
      <c r="E467" s="3"/>
      <c r="F467" s="2">
        <f t="shared" ref="F467:F470" si="118">SUM(C467:E467)</f>
        <v>800000000</v>
      </c>
      <c r="H467" s="3" t="s">
        <v>8</v>
      </c>
      <c r="I467" s="4">
        <v>200000000</v>
      </c>
      <c r="J467" s="2"/>
      <c r="K467" s="2"/>
      <c r="L467" s="2">
        <f t="shared" ref="L467:L468" si="119">SUM(I467:K467)</f>
        <v>200000000</v>
      </c>
      <c r="M467" s="24">
        <f>(L467/$L$470)</f>
        <v>0.17857142857142858</v>
      </c>
    </row>
    <row r="468" spans="1:13" ht="24.75" customHeight="1" x14ac:dyDescent="0.2">
      <c r="A468" s="234"/>
      <c r="B468" s="8" t="s">
        <v>141</v>
      </c>
      <c r="C468" s="22">
        <v>200000000</v>
      </c>
      <c r="D468" s="3"/>
      <c r="E468" s="3"/>
      <c r="F468" s="2">
        <f t="shared" si="118"/>
        <v>200000000</v>
      </c>
      <c r="H468" s="3" t="s">
        <v>9</v>
      </c>
      <c r="I468" s="4"/>
      <c r="J468" s="2">
        <v>40000000</v>
      </c>
      <c r="K468" s="2"/>
      <c r="L468" s="2">
        <f t="shared" si="119"/>
        <v>40000000</v>
      </c>
      <c r="M468" s="24">
        <f>(L468/$L$470)</f>
        <v>3.5714285714285712E-2</v>
      </c>
    </row>
    <row r="469" spans="1:13" x14ac:dyDescent="0.2">
      <c r="A469" s="234"/>
      <c r="B469" s="8" t="s">
        <v>142</v>
      </c>
      <c r="C469" s="22">
        <v>30000000</v>
      </c>
      <c r="D469" s="2"/>
      <c r="E469" s="3"/>
      <c r="F469" s="2">
        <f t="shared" si="118"/>
        <v>30000000</v>
      </c>
      <c r="H469" s="3" t="s">
        <v>30</v>
      </c>
      <c r="I469" s="3"/>
      <c r="J469" s="2"/>
      <c r="K469" s="2"/>
      <c r="L469" s="2"/>
      <c r="M469" s="24">
        <f>(L469/$L$470)</f>
        <v>0</v>
      </c>
    </row>
    <row r="470" spans="1:13" x14ac:dyDescent="0.2">
      <c r="A470" s="234"/>
      <c r="B470" s="9" t="s">
        <v>136</v>
      </c>
      <c r="C470" s="22"/>
      <c r="D470" s="2">
        <v>40000000</v>
      </c>
      <c r="E470" s="3"/>
      <c r="F470" s="2">
        <f t="shared" si="118"/>
        <v>40000000</v>
      </c>
      <c r="H470" s="3" t="s">
        <v>17</v>
      </c>
      <c r="I470" s="4">
        <f>SUM(I465:I469)</f>
        <v>1080000000</v>
      </c>
      <c r="J470" s="4">
        <f>SUM(J465:J469)</f>
        <v>40000000</v>
      </c>
      <c r="K470" s="4"/>
      <c r="L470" s="4">
        <f>SUM(L465:L469)</f>
        <v>1120000000</v>
      </c>
      <c r="M470" s="24">
        <f>SUM(M465:M469)</f>
        <v>1</v>
      </c>
    </row>
    <row r="471" spans="1:13" x14ac:dyDescent="0.2">
      <c r="A471" s="234"/>
      <c r="B471" s="3" t="s">
        <v>17</v>
      </c>
      <c r="C471" s="23">
        <f>SUM(C466:C470)</f>
        <v>1080000000</v>
      </c>
      <c r="D471" s="23">
        <f>SUM(D466:D470)</f>
        <v>40000000</v>
      </c>
      <c r="E471" s="23"/>
      <c r="F471" s="23">
        <f>SUM(F466:F470)</f>
        <v>1120000000</v>
      </c>
      <c r="L471" s="19"/>
    </row>
    <row r="474" spans="1:13" x14ac:dyDescent="0.2">
      <c r="A474" s="254" t="s">
        <v>321</v>
      </c>
      <c r="B474" s="253" t="s">
        <v>412</v>
      </c>
      <c r="C474" s="253"/>
      <c r="D474" s="253"/>
      <c r="E474" s="253"/>
      <c r="F474" s="253"/>
      <c r="H474" s="253" t="s">
        <v>163</v>
      </c>
      <c r="I474" s="253"/>
      <c r="J474" s="253"/>
      <c r="K474" s="253"/>
      <c r="L474" s="253"/>
      <c r="M474" s="253"/>
    </row>
    <row r="475" spans="1:13" x14ac:dyDescent="0.2">
      <c r="A475" s="254"/>
      <c r="B475" s="242" t="s">
        <v>18</v>
      </c>
      <c r="C475" s="243" t="s">
        <v>0</v>
      </c>
      <c r="D475" s="243"/>
      <c r="E475" s="243"/>
      <c r="F475" s="242" t="s">
        <v>4</v>
      </c>
      <c r="H475" s="46" t="s">
        <v>5</v>
      </c>
      <c r="I475" s="45" t="s">
        <v>10</v>
      </c>
      <c r="J475" s="45" t="s">
        <v>20</v>
      </c>
      <c r="K475" s="45" t="s">
        <v>21</v>
      </c>
      <c r="L475" s="14" t="s">
        <v>17</v>
      </c>
      <c r="M475" s="15" t="s">
        <v>19</v>
      </c>
    </row>
    <row r="476" spans="1:13" x14ac:dyDescent="0.2">
      <c r="A476" s="254"/>
      <c r="B476" s="242"/>
      <c r="C476" s="16" t="s">
        <v>1</v>
      </c>
      <c r="D476" s="16" t="s">
        <v>2</v>
      </c>
      <c r="E476" s="16" t="s">
        <v>3</v>
      </c>
      <c r="F476" s="242"/>
      <c r="H476" s="3" t="s">
        <v>6</v>
      </c>
      <c r="I476" s="4">
        <f>C477+C478+C479+C480+C481+C482</f>
        <v>87800000</v>
      </c>
      <c r="J476" s="2">
        <f>D483+D484</f>
        <v>42200000</v>
      </c>
      <c r="K476" s="2"/>
      <c r="L476" s="2">
        <f>SUM(I476:K476)</f>
        <v>130000000</v>
      </c>
      <c r="M476" s="24">
        <f>(L476/$L$481)</f>
        <v>1</v>
      </c>
    </row>
    <row r="477" spans="1:13" x14ac:dyDescent="0.2">
      <c r="A477" s="254"/>
      <c r="B477" s="8" t="s">
        <v>145</v>
      </c>
      <c r="C477" s="22">
        <v>6000000</v>
      </c>
      <c r="D477" s="3"/>
      <c r="E477" s="3"/>
      <c r="F477" s="2">
        <f>SUM(C477:E477)</f>
        <v>6000000</v>
      </c>
      <c r="H477" s="3" t="s">
        <v>7</v>
      </c>
      <c r="I477" s="4"/>
      <c r="J477" s="2"/>
      <c r="K477" s="2"/>
      <c r="L477" s="2"/>
      <c r="M477" s="24">
        <f t="shared" ref="M477:M481" si="120">(L477/$L$481)</f>
        <v>0</v>
      </c>
    </row>
    <row r="478" spans="1:13" s="49" customFormat="1" ht="27.75" customHeight="1" x14ac:dyDescent="0.2">
      <c r="A478" s="254"/>
      <c r="B478" s="8" t="s">
        <v>158</v>
      </c>
      <c r="C478" s="47">
        <v>900000</v>
      </c>
      <c r="D478" s="9"/>
      <c r="E478" s="9"/>
      <c r="F478" s="48">
        <f t="shared" ref="F478:F482" si="121">SUM(C478:E478)</f>
        <v>900000</v>
      </c>
      <c r="H478" s="3" t="s">
        <v>8</v>
      </c>
      <c r="I478" s="4"/>
      <c r="J478" s="2"/>
      <c r="K478" s="2"/>
      <c r="L478" s="2">
        <f>SUM(I478:K478)</f>
        <v>0</v>
      </c>
      <c r="M478" s="24">
        <f t="shared" si="120"/>
        <v>0</v>
      </c>
    </row>
    <row r="479" spans="1:13" x14ac:dyDescent="0.2">
      <c r="A479" s="254"/>
      <c r="B479" s="8" t="s">
        <v>159</v>
      </c>
      <c r="C479" s="22">
        <v>58000000</v>
      </c>
      <c r="D479" s="3"/>
      <c r="E479" s="3"/>
      <c r="F479" s="2">
        <f t="shared" si="121"/>
        <v>58000000</v>
      </c>
      <c r="H479" s="3" t="s">
        <v>9</v>
      </c>
      <c r="I479" s="4"/>
      <c r="J479" s="2"/>
      <c r="K479" s="2"/>
      <c r="L479" s="2"/>
      <c r="M479" s="24">
        <f t="shared" si="120"/>
        <v>0</v>
      </c>
    </row>
    <row r="480" spans="1:13" x14ac:dyDescent="0.2">
      <c r="A480" s="254"/>
      <c r="B480" s="8" t="s">
        <v>148</v>
      </c>
      <c r="C480" s="22">
        <v>8000000</v>
      </c>
      <c r="D480" s="2"/>
      <c r="E480" s="3"/>
      <c r="F480" s="2">
        <f t="shared" si="121"/>
        <v>8000000</v>
      </c>
      <c r="H480" s="3" t="s">
        <v>30</v>
      </c>
      <c r="I480" s="3"/>
      <c r="J480" s="2"/>
      <c r="K480" s="2"/>
      <c r="L480" s="2"/>
      <c r="M480" s="24">
        <f t="shared" si="120"/>
        <v>0</v>
      </c>
    </row>
    <row r="481" spans="1:13" ht="22.5" x14ac:dyDescent="0.2">
      <c r="A481" s="254"/>
      <c r="B481" s="9" t="s">
        <v>160</v>
      </c>
      <c r="C481" s="22">
        <v>10400000</v>
      </c>
      <c r="D481" s="2"/>
      <c r="E481" s="3"/>
      <c r="F481" s="2">
        <f t="shared" si="121"/>
        <v>10400000</v>
      </c>
      <c r="H481" s="3" t="s">
        <v>17</v>
      </c>
      <c r="I481" s="4">
        <f>SUM(I476:I480)</f>
        <v>87800000</v>
      </c>
      <c r="J481" s="4">
        <f>SUM(J476:J480)</f>
        <v>42200000</v>
      </c>
      <c r="K481" s="4"/>
      <c r="L481" s="4">
        <f>SUM(L476:L480)</f>
        <v>130000000</v>
      </c>
      <c r="M481" s="24">
        <f t="shared" si="120"/>
        <v>1</v>
      </c>
    </row>
    <row r="482" spans="1:13" x14ac:dyDescent="0.2">
      <c r="A482" s="254"/>
      <c r="B482" s="9" t="s">
        <v>161</v>
      </c>
      <c r="C482" s="22">
        <v>4500000</v>
      </c>
      <c r="D482" s="2"/>
      <c r="E482" s="3"/>
      <c r="F482" s="2">
        <f t="shared" si="121"/>
        <v>4500000</v>
      </c>
    </row>
    <row r="483" spans="1:13" x14ac:dyDescent="0.2">
      <c r="A483" s="254"/>
      <c r="B483" s="9" t="s">
        <v>162</v>
      </c>
      <c r="C483" s="3">
        <v>0</v>
      </c>
      <c r="D483" s="22">
        <v>14700000</v>
      </c>
      <c r="E483" s="3"/>
      <c r="F483" s="2">
        <f>SUM(D483:E483)</f>
        <v>14700000</v>
      </c>
    </row>
    <row r="484" spans="1:13" x14ac:dyDescent="0.2">
      <c r="A484" s="254"/>
      <c r="B484" s="9" t="s">
        <v>153</v>
      </c>
      <c r="C484" s="3">
        <v>0</v>
      </c>
      <c r="D484" s="22">
        <v>27500000</v>
      </c>
      <c r="E484" s="3"/>
      <c r="F484" s="2">
        <f>SUM(D484:E484)</f>
        <v>27500000</v>
      </c>
    </row>
    <row r="485" spans="1:13" x14ac:dyDescent="0.2">
      <c r="A485" s="254"/>
      <c r="B485" s="3" t="s">
        <v>17</v>
      </c>
      <c r="C485" s="23">
        <f>SUM(C477:C484)</f>
        <v>87800000</v>
      </c>
      <c r="D485" s="23">
        <f>SUM(D477:D484)</f>
        <v>42200000</v>
      </c>
      <c r="E485" s="23"/>
      <c r="F485" s="23">
        <f>SUM(F477:F484)</f>
        <v>130000000</v>
      </c>
    </row>
    <row r="486" spans="1:13" x14ac:dyDescent="0.2">
      <c r="A486" s="50"/>
    </row>
    <row r="487" spans="1:13" s="29" customFormat="1" x14ac:dyDescent="0.2">
      <c r="A487" s="73"/>
    </row>
    <row r="488" spans="1:13" x14ac:dyDescent="0.2">
      <c r="A488" s="233" t="s">
        <v>447</v>
      </c>
      <c r="B488" s="274" t="s">
        <v>436</v>
      </c>
      <c r="C488" s="274"/>
      <c r="D488" s="274"/>
      <c r="E488" s="274"/>
      <c r="F488" s="274"/>
      <c r="H488" s="274" t="s">
        <v>443</v>
      </c>
      <c r="I488" s="274"/>
      <c r="J488" s="274"/>
      <c r="K488" s="274"/>
      <c r="L488" s="274"/>
      <c r="M488" s="274"/>
    </row>
    <row r="489" spans="1:13" x14ac:dyDescent="0.2">
      <c r="A489" s="233"/>
      <c r="B489" s="242" t="s">
        <v>18</v>
      </c>
      <c r="C489" s="243" t="s">
        <v>0</v>
      </c>
      <c r="D489" s="243"/>
      <c r="E489" s="243"/>
      <c r="F489" s="242" t="s">
        <v>4</v>
      </c>
      <c r="H489" s="176" t="s">
        <v>5</v>
      </c>
      <c r="I489" s="175" t="s">
        <v>10</v>
      </c>
      <c r="J489" s="175" t="s">
        <v>20</v>
      </c>
      <c r="K489" s="175" t="s">
        <v>21</v>
      </c>
      <c r="L489" s="14" t="s">
        <v>17</v>
      </c>
      <c r="M489" s="15" t="s">
        <v>19</v>
      </c>
    </row>
    <row r="490" spans="1:13" x14ac:dyDescent="0.2">
      <c r="A490" s="233"/>
      <c r="B490" s="242"/>
      <c r="C490" s="16" t="s">
        <v>1</v>
      </c>
      <c r="D490" s="16" t="s">
        <v>2</v>
      </c>
      <c r="E490" s="16" t="s">
        <v>3</v>
      </c>
      <c r="F490" s="242"/>
      <c r="H490" s="3" t="s">
        <v>6</v>
      </c>
      <c r="I490" s="4">
        <f>C491+C492+C493+C494+C495+C497</f>
        <v>110500000</v>
      </c>
      <c r="J490" s="2">
        <f>D496+D498</f>
        <v>59500000</v>
      </c>
      <c r="K490" s="2"/>
      <c r="L490" s="2">
        <f>SUM(I490:K490)</f>
        <v>170000000</v>
      </c>
      <c r="M490" s="24">
        <f>(L490/$L$495)</f>
        <v>1</v>
      </c>
    </row>
    <row r="491" spans="1:13" x14ac:dyDescent="0.2">
      <c r="A491" s="233"/>
      <c r="B491" s="8" t="s">
        <v>145</v>
      </c>
      <c r="C491" s="22">
        <v>6000000</v>
      </c>
      <c r="D491" s="3"/>
      <c r="E491" s="3"/>
      <c r="F491" s="2">
        <f>SUM(C491:E491)</f>
        <v>6000000</v>
      </c>
      <c r="H491" s="3" t="s">
        <v>7</v>
      </c>
      <c r="I491" s="4"/>
      <c r="J491" s="2"/>
      <c r="K491" s="2"/>
      <c r="L491" s="2"/>
      <c r="M491" s="24">
        <f t="shared" ref="M491:M495" si="122">(L491/$L$495)</f>
        <v>0</v>
      </c>
    </row>
    <row r="492" spans="1:13" ht="22.5" x14ac:dyDescent="0.2">
      <c r="A492" s="233"/>
      <c r="B492" s="8" t="s">
        <v>438</v>
      </c>
      <c r="C492" s="47">
        <v>7000000</v>
      </c>
      <c r="D492" s="9"/>
      <c r="E492" s="9"/>
      <c r="F492" s="2">
        <f t="shared" ref="F492:F498" si="123">SUM(C492:E492)</f>
        <v>7000000</v>
      </c>
      <c r="H492" s="3" t="s">
        <v>8</v>
      </c>
      <c r="I492" s="4"/>
      <c r="J492" s="2"/>
      <c r="K492" s="2"/>
      <c r="L492" s="2">
        <f>SUM(I492:K492)</f>
        <v>0</v>
      </c>
      <c r="M492" s="24">
        <f t="shared" si="122"/>
        <v>0</v>
      </c>
    </row>
    <row r="493" spans="1:13" ht="22.5" x14ac:dyDescent="0.2">
      <c r="A493" s="233"/>
      <c r="B493" s="8" t="s">
        <v>439</v>
      </c>
      <c r="C493" s="22">
        <v>50000000</v>
      </c>
      <c r="D493" s="3"/>
      <c r="E493" s="3"/>
      <c r="F493" s="2">
        <f t="shared" si="123"/>
        <v>50000000</v>
      </c>
      <c r="H493" s="3" t="s">
        <v>9</v>
      </c>
      <c r="I493" s="4"/>
      <c r="J493" s="2"/>
      <c r="K493" s="2"/>
      <c r="L493" s="2"/>
      <c r="M493" s="24">
        <f t="shared" si="122"/>
        <v>0</v>
      </c>
    </row>
    <row r="494" spans="1:13" x14ac:dyDescent="0.2">
      <c r="A494" s="233"/>
      <c r="B494" s="8" t="s">
        <v>148</v>
      </c>
      <c r="C494" s="22">
        <v>7000000</v>
      </c>
      <c r="D494" s="2"/>
      <c r="E494" s="3"/>
      <c r="F494" s="2">
        <f t="shared" si="123"/>
        <v>7000000</v>
      </c>
      <c r="H494" s="3" t="s">
        <v>30</v>
      </c>
      <c r="I494" s="3"/>
      <c r="J494" s="2"/>
      <c r="K494" s="2"/>
      <c r="L494" s="2"/>
      <c r="M494" s="24">
        <f t="shared" si="122"/>
        <v>0</v>
      </c>
    </row>
    <row r="495" spans="1:13" ht="22.5" x14ac:dyDescent="0.2">
      <c r="A495" s="233"/>
      <c r="B495" s="9" t="s">
        <v>440</v>
      </c>
      <c r="C495" s="22">
        <v>31500000</v>
      </c>
      <c r="D495" s="2"/>
      <c r="E495" s="3"/>
      <c r="F495" s="2">
        <f t="shared" si="123"/>
        <v>31500000</v>
      </c>
      <c r="H495" s="3" t="s">
        <v>17</v>
      </c>
      <c r="I495" s="4">
        <f>SUM(I490:I494)</f>
        <v>110500000</v>
      </c>
      <c r="J495" s="4">
        <f>SUM(J490:J494)</f>
        <v>59500000</v>
      </c>
      <c r="K495" s="4"/>
      <c r="L495" s="4">
        <f>SUM(L490:L494)</f>
        <v>170000000</v>
      </c>
      <c r="M495" s="24">
        <f t="shared" si="122"/>
        <v>1</v>
      </c>
    </row>
    <row r="496" spans="1:13" ht="22.5" x14ac:dyDescent="0.2">
      <c r="A496" s="233"/>
      <c r="B496" s="9" t="s">
        <v>441</v>
      </c>
      <c r="D496" s="22">
        <v>50000000</v>
      </c>
      <c r="E496" s="3"/>
      <c r="F496" s="2">
        <f t="shared" si="123"/>
        <v>50000000</v>
      </c>
    </row>
    <row r="497" spans="1:6" x14ac:dyDescent="0.2">
      <c r="A497" s="233"/>
      <c r="B497" s="9" t="s">
        <v>442</v>
      </c>
      <c r="C497" s="22">
        <v>9000000</v>
      </c>
      <c r="D497" s="22"/>
      <c r="E497" s="3"/>
      <c r="F497" s="2">
        <f t="shared" si="123"/>
        <v>9000000</v>
      </c>
    </row>
    <row r="498" spans="1:6" x14ac:dyDescent="0.2">
      <c r="A498" s="233"/>
      <c r="B498" s="9" t="s">
        <v>153</v>
      </c>
      <c r="D498" s="22">
        <v>9500000</v>
      </c>
      <c r="E498" s="3"/>
      <c r="F498" s="2">
        <f t="shared" si="123"/>
        <v>9500000</v>
      </c>
    </row>
    <row r="499" spans="1:6" x14ac:dyDescent="0.2">
      <c r="A499" s="233"/>
      <c r="B499" s="3" t="s">
        <v>17</v>
      </c>
      <c r="C499" s="23">
        <f>SUM(C491:C498)</f>
        <v>110500000</v>
      </c>
      <c r="D499" s="23">
        <f>SUM(D491:D498)</f>
        <v>59500000</v>
      </c>
      <c r="E499" s="23"/>
      <c r="F499" s="23">
        <f>SUM(F491:F498)</f>
        <v>170000000</v>
      </c>
    </row>
    <row r="500" spans="1:6" x14ac:dyDescent="0.2">
      <c r="A500" s="59"/>
    </row>
  </sheetData>
  <mergeCells count="226">
    <mergeCell ref="B489:B490"/>
    <mergeCell ref="C489:E489"/>
    <mergeCell ref="F489:F490"/>
    <mergeCell ref="H488:M488"/>
    <mergeCell ref="B353:F353"/>
    <mergeCell ref="H353:M353"/>
    <mergeCell ref="B354:B355"/>
    <mergeCell ref="C354:E354"/>
    <mergeCell ref="F354:F355"/>
    <mergeCell ref="B369:F369"/>
    <mergeCell ref="B370:B371"/>
    <mergeCell ref="C370:E370"/>
    <mergeCell ref="F370:F371"/>
    <mergeCell ref="B416:F416"/>
    <mergeCell ref="B415:C415"/>
    <mergeCell ref="B454:F454"/>
    <mergeCell ref="C475:E475"/>
    <mergeCell ref="F475:F476"/>
    <mergeCell ref="B488:F488"/>
    <mergeCell ref="B425:F425"/>
    <mergeCell ref="B426:B427"/>
    <mergeCell ref="C426:E426"/>
    <mergeCell ref="F426:F427"/>
    <mergeCell ref="B215:F215"/>
    <mergeCell ref="H232:M232"/>
    <mergeCell ref="B233:F233"/>
    <mergeCell ref="B234:B235"/>
    <mergeCell ref="C234:E234"/>
    <mergeCell ref="B168:F168"/>
    <mergeCell ref="B147:F147"/>
    <mergeCell ref="B290:B291"/>
    <mergeCell ref="C290:E290"/>
    <mergeCell ref="F290:F291"/>
    <mergeCell ref="H279:M279"/>
    <mergeCell ref="B280:F280"/>
    <mergeCell ref="B281:B282"/>
    <mergeCell ref="C281:E281"/>
    <mergeCell ref="F281:F282"/>
    <mergeCell ref="B253:F253"/>
    <mergeCell ref="H253:M253"/>
    <mergeCell ref="B254:B255"/>
    <mergeCell ref="C254:E254"/>
    <mergeCell ref="F254:F255"/>
    <mergeCell ref="B268:F268"/>
    <mergeCell ref="H268:M268"/>
    <mergeCell ref="B269:B270"/>
    <mergeCell ref="C178:E178"/>
    <mergeCell ref="H306:M306"/>
    <mergeCell ref="H125:M125"/>
    <mergeCell ref="B126:B127"/>
    <mergeCell ref="C126:E126"/>
    <mergeCell ref="F126:F127"/>
    <mergeCell ref="B116:F116"/>
    <mergeCell ref="B117:B118"/>
    <mergeCell ref="C117:E117"/>
    <mergeCell ref="F117:F118"/>
    <mergeCell ref="C269:E269"/>
    <mergeCell ref="F269:F270"/>
    <mergeCell ref="H136:M136"/>
    <mergeCell ref="B137:B138"/>
    <mergeCell ref="C137:E137"/>
    <mergeCell ref="F137:F138"/>
    <mergeCell ref="H242:M242"/>
    <mergeCell ref="B190:F190"/>
    <mergeCell ref="F234:F235"/>
    <mergeCell ref="H215:M215"/>
    <mergeCell ref="B216:B217"/>
    <mergeCell ref="C216:E216"/>
    <mergeCell ref="B177:F177"/>
    <mergeCell ref="H177:M177"/>
    <mergeCell ref="B178:B179"/>
    <mergeCell ref="A463:A471"/>
    <mergeCell ref="B463:F463"/>
    <mergeCell ref="A353:A366"/>
    <mergeCell ref="A306:A319"/>
    <mergeCell ref="A322:A336"/>
    <mergeCell ref="H416:M416"/>
    <mergeCell ref="A339:A350"/>
    <mergeCell ref="B306:F306"/>
    <mergeCell ref="H159:M159"/>
    <mergeCell ref="B205:B206"/>
    <mergeCell ref="C205:E205"/>
    <mergeCell ref="F205:F206"/>
    <mergeCell ref="H339:M339"/>
    <mergeCell ref="C307:E307"/>
    <mergeCell ref="F307:F308"/>
    <mergeCell ref="B322:F322"/>
    <mergeCell ref="H322:M322"/>
    <mergeCell ref="B323:B324"/>
    <mergeCell ref="C323:E323"/>
    <mergeCell ref="F216:F217"/>
    <mergeCell ref="H454:M454"/>
    <mergeCell ref="H405:M405"/>
    <mergeCell ref="B289:F289"/>
    <mergeCell ref="H289:M289"/>
    <mergeCell ref="A159:A163"/>
    <mergeCell ref="C148:E148"/>
    <mergeCell ref="F148:F149"/>
    <mergeCell ref="B159:F159"/>
    <mergeCell ref="H147:M147"/>
    <mergeCell ref="B148:B149"/>
    <mergeCell ref="H105:M105"/>
    <mergeCell ref="B106:B107"/>
    <mergeCell ref="C106:E106"/>
    <mergeCell ref="B160:B161"/>
    <mergeCell ref="C160:E160"/>
    <mergeCell ref="F160:F161"/>
    <mergeCell ref="H115:M115"/>
    <mergeCell ref="C99:E99"/>
    <mergeCell ref="F99:F100"/>
    <mergeCell ref="H77:M77"/>
    <mergeCell ref="B78:B79"/>
    <mergeCell ref="C78:E78"/>
    <mergeCell ref="F78:F79"/>
    <mergeCell ref="B88:B89"/>
    <mergeCell ref="A43:A52"/>
    <mergeCell ref="B43:F43"/>
    <mergeCell ref="H43:M43"/>
    <mergeCell ref="B44:B45"/>
    <mergeCell ref="C44:E44"/>
    <mergeCell ref="F44:F45"/>
    <mergeCell ref="B65:F65"/>
    <mergeCell ref="B66:B67"/>
    <mergeCell ref="C66:E66"/>
    <mergeCell ref="F66:F67"/>
    <mergeCell ref="F88:F89"/>
    <mergeCell ref="B87:F87"/>
    <mergeCell ref="C88:E88"/>
    <mergeCell ref="H97:M97"/>
    <mergeCell ref="B98:F98"/>
    <mergeCell ref="H204:M204"/>
    <mergeCell ref="F178:F179"/>
    <mergeCell ref="H190:M190"/>
    <mergeCell ref="H168:M168"/>
    <mergeCell ref="A425:A437"/>
    <mergeCell ref="A87:A95"/>
    <mergeCell ref="A77:A84"/>
    <mergeCell ref="A105:A112"/>
    <mergeCell ref="A204:A211"/>
    <mergeCell ref="A147:A156"/>
    <mergeCell ref="A190:A201"/>
    <mergeCell ref="A215:A229"/>
    <mergeCell ref="A242:A250"/>
    <mergeCell ref="A405:A413"/>
    <mergeCell ref="A136:A144"/>
    <mergeCell ref="A177:A187"/>
    <mergeCell ref="A253:A264"/>
    <mergeCell ref="A268:A276"/>
    <mergeCell ref="B405:F405"/>
    <mergeCell ref="B406:B407"/>
    <mergeCell ref="C406:E406"/>
    <mergeCell ref="F406:F407"/>
    <mergeCell ref="B307:B308"/>
    <mergeCell ref="B339:F339"/>
    <mergeCell ref="H4:M4"/>
    <mergeCell ref="H87:M87"/>
    <mergeCell ref="H474:M474"/>
    <mergeCell ref="A474:A485"/>
    <mergeCell ref="A439:A451"/>
    <mergeCell ref="A378:A390"/>
    <mergeCell ref="B378:F378"/>
    <mergeCell ref="H378:M378"/>
    <mergeCell ref="B393:F393"/>
    <mergeCell ref="H393:M393"/>
    <mergeCell ref="A393:A401"/>
    <mergeCell ref="H425:M425"/>
    <mergeCell ref="B439:F439"/>
    <mergeCell ref="B440:B441"/>
    <mergeCell ref="C440:E440"/>
    <mergeCell ref="F440:F441"/>
    <mergeCell ref="H439:M439"/>
    <mergeCell ref="H463:M463"/>
    <mergeCell ref="B464:B465"/>
    <mergeCell ref="C464:E464"/>
    <mergeCell ref="F464:F465"/>
    <mergeCell ref="B474:F474"/>
    <mergeCell ref="B475:B476"/>
    <mergeCell ref="A32:A40"/>
    <mergeCell ref="B340:B341"/>
    <mergeCell ref="C340:E340"/>
    <mergeCell ref="F340:F341"/>
    <mergeCell ref="F323:F324"/>
    <mergeCell ref="F243:F244"/>
    <mergeCell ref="B5:F5"/>
    <mergeCell ref="B6:B7"/>
    <mergeCell ref="C6:E6"/>
    <mergeCell ref="F6:F7"/>
    <mergeCell ref="B24:F24"/>
    <mergeCell ref="B25:B26"/>
    <mergeCell ref="C25:E25"/>
    <mergeCell ref="F25:F26"/>
    <mergeCell ref="B32:F32"/>
    <mergeCell ref="B77:F77"/>
    <mergeCell ref="B191:B192"/>
    <mergeCell ref="C191:E191"/>
    <mergeCell ref="F191:F192"/>
    <mergeCell ref="B242:F242"/>
    <mergeCell ref="B125:F125"/>
    <mergeCell ref="F106:F107"/>
    <mergeCell ref="B105:F105"/>
    <mergeCell ref="B136:F136"/>
    <mergeCell ref="B99:B100"/>
    <mergeCell ref="A488:A499"/>
    <mergeCell ref="A13:A21"/>
    <mergeCell ref="B13:F13"/>
    <mergeCell ref="H13:M13"/>
    <mergeCell ref="B14:B15"/>
    <mergeCell ref="C14:E14"/>
    <mergeCell ref="F14:F15"/>
    <mergeCell ref="A289:A303"/>
    <mergeCell ref="B33:B34"/>
    <mergeCell ref="C33:E33"/>
    <mergeCell ref="F33:F34"/>
    <mergeCell ref="B55:F55"/>
    <mergeCell ref="H55:M55"/>
    <mergeCell ref="B56:B57"/>
    <mergeCell ref="C56:E56"/>
    <mergeCell ref="F56:F57"/>
    <mergeCell ref="B204:F204"/>
    <mergeCell ref="H32:M32"/>
    <mergeCell ref="A55:A62"/>
    <mergeCell ref="A125:A133"/>
    <mergeCell ref="H24:M24"/>
    <mergeCell ref="H65:M65"/>
    <mergeCell ref="B243:B244"/>
    <mergeCell ref="C243:E24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46"/>
  <sheetViews>
    <sheetView topLeftCell="D1" zoomScale="85" zoomScaleNormal="85" workbookViewId="0">
      <selection activeCell="O18" sqref="O18"/>
    </sheetView>
  </sheetViews>
  <sheetFormatPr baseColWidth="10" defaultRowHeight="15" x14ac:dyDescent="0.25"/>
  <cols>
    <col min="2" max="2" width="80" bestFit="1" customWidth="1"/>
    <col min="3" max="6" width="17.42578125" customWidth="1"/>
    <col min="7" max="7" width="19.28515625" bestFit="1" customWidth="1"/>
    <col min="8" max="8" width="16.7109375" bestFit="1" customWidth="1"/>
    <col min="9" max="9" width="24.85546875" bestFit="1" customWidth="1"/>
    <col min="10" max="11" width="17.85546875" bestFit="1" customWidth="1"/>
    <col min="12" max="12" width="17.42578125" bestFit="1" customWidth="1"/>
    <col min="13" max="13" width="17.85546875" bestFit="1" customWidth="1"/>
    <col min="14" max="14" width="14.140625" customWidth="1"/>
  </cols>
  <sheetData>
    <row r="2" spans="2:14" ht="15" customHeight="1" x14ac:dyDescent="0.25">
      <c r="B2" s="278" t="s">
        <v>205</v>
      </c>
      <c r="C2" s="277" t="s">
        <v>0</v>
      </c>
      <c r="D2" s="277"/>
      <c r="E2" s="277"/>
      <c r="F2" s="280" t="s">
        <v>4</v>
      </c>
      <c r="I2" s="276" t="s">
        <v>629</v>
      </c>
      <c r="J2" s="276"/>
      <c r="K2" s="276"/>
      <c r="L2" s="276"/>
      <c r="M2" s="276"/>
      <c r="N2" s="276"/>
    </row>
    <row r="3" spans="2:14" ht="30" x14ac:dyDescent="0.25">
      <c r="B3" s="279"/>
      <c r="C3" s="93" t="s">
        <v>1</v>
      </c>
      <c r="D3" s="93" t="s">
        <v>2</v>
      </c>
      <c r="E3" s="93" t="s">
        <v>3</v>
      </c>
      <c r="F3" s="280"/>
      <c r="I3" s="98" t="s">
        <v>5</v>
      </c>
      <c r="J3" s="99" t="s">
        <v>10</v>
      </c>
      <c r="K3" s="99" t="s">
        <v>20</v>
      </c>
      <c r="L3" s="99" t="s">
        <v>21</v>
      </c>
      <c r="M3" s="99" t="s">
        <v>17</v>
      </c>
      <c r="N3" s="98" t="s">
        <v>19</v>
      </c>
    </row>
    <row r="4" spans="2:14" ht="30" x14ac:dyDescent="0.25">
      <c r="B4" s="89" t="str">
        <f>'Tablas Río Ariguaní'!B5:F5</f>
        <v>A. Programa de Fortalecimiento de la coordinación interinstitucional para la educación ambiental</v>
      </c>
      <c r="C4" s="91">
        <f>'Tablas Río Ariguaní'!C9</f>
        <v>0</v>
      </c>
      <c r="D4" s="91">
        <f>'Tablas Río Ariguaní'!D9</f>
        <v>0</v>
      </c>
      <c r="E4" s="91">
        <f>'Tablas Río Ariguaní'!E9</f>
        <v>192000000</v>
      </c>
      <c r="F4" s="91">
        <f>'Tablas Río Ariguaní'!F9</f>
        <v>192000000</v>
      </c>
      <c r="G4" s="92"/>
      <c r="I4" s="187" t="s">
        <v>449</v>
      </c>
      <c r="J4" s="95">
        <f>'Tablas Río Ariguaní'!I6+'Tablas Río Ariguaní'!I15+'Tablas Río Ariguaní'!I26+'Tablas Río Ariguaní'!I34+'Tablas Río Ariguaní'!I45+'Tablas Río Ariguaní'!I57+'Tablas Río Ariguaní'!I67+'Tablas Río Ariguaní'!I79+'Tablas Río Ariguaní'!I89+'Tablas Río Ariguaní'!I99+'Tablas Río Ariguaní'!I107+'Tablas Río Ariguaní'!I117+'Tablas Río Ariguaní'!I127+'Tablas Río Ariguaní'!I138+'Tablas Río Ariguaní'!I149+'Tablas Río Ariguaní'!I161+'Tablas Río Ariguaní'!I170+'Tablas Río Ariguaní'!I179+'Tablas Río Ariguaní'!I192+'Tablas Río Ariguaní'!I206+'Tablas Río Ariguaní'!I217+'Tablas Río Ariguaní'!I234+'Tablas Río Ariguaní'!I244+'Tablas Río Ariguaní'!I255+'Tablas Río Ariguaní'!I270+'Tablas Río Ariguaní'!I281+'Tablas Río Ariguaní'!I291+'Tablas Río Ariguaní'!I308+'Tablas Río Ariguaní'!I324+'Tablas Río Ariguaní'!I341+'Tablas Río Ariguaní'!I355+'Tablas Río Ariguaní'!I370+'Tablas Río Ariguaní'!I380+'Tablas Río Ariguaní'!I395+'Tablas Río Ariguaní'!I407+'Tablas Río Ariguaní'!I418+'Tablas Río Ariguaní'!I427+'Tablas Río Ariguaní'!I441+'Tablas Río Ariguaní'!I456+'Tablas Río Ariguaní'!I465+'Tablas Río Ariguaní'!I476+'Tablas Río Ariguaní'!I490</f>
        <v>25327661000</v>
      </c>
      <c r="K4" s="95">
        <f>'Tablas Río Ariguaní'!J6+'Tablas Río Ariguaní'!J15+'Tablas Río Ariguaní'!J26+'Tablas Río Ariguaní'!J34+'Tablas Río Ariguaní'!J45+'Tablas Río Ariguaní'!J57+'Tablas Río Ariguaní'!J67+'Tablas Río Ariguaní'!J79+'Tablas Río Ariguaní'!J89+'Tablas Río Ariguaní'!J99+'Tablas Río Ariguaní'!J107+'Tablas Río Ariguaní'!J117+'Tablas Río Ariguaní'!J127+'Tablas Río Ariguaní'!J138+'Tablas Río Ariguaní'!J149+'Tablas Río Ariguaní'!J161+'Tablas Río Ariguaní'!J170+'Tablas Río Ariguaní'!J179+'Tablas Río Ariguaní'!J192+'Tablas Río Ariguaní'!J206+'Tablas Río Ariguaní'!J217+'Tablas Río Ariguaní'!J234+'Tablas Río Ariguaní'!J244+'Tablas Río Ariguaní'!J255+'Tablas Río Ariguaní'!J270+'Tablas Río Ariguaní'!J281+'Tablas Río Ariguaní'!J291+'Tablas Río Ariguaní'!J308+'Tablas Río Ariguaní'!J324+'Tablas Río Ariguaní'!J341+'Tablas Río Ariguaní'!J355+'Tablas Río Ariguaní'!J370+'Tablas Río Ariguaní'!J380+'Tablas Río Ariguaní'!J395+'Tablas Río Ariguaní'!J407+'Tablas Río Ariguaní'!J418+'Tablas Río Ariguaní'!J427+'Tablas Río Ariguaní'!J441+'Tablas Río Ariguaní'!J456+'Tablas Río Ariguaní'!J465+'Tablas Río Ariguaní'!J476+'Tablas Río Ariguaní'!J490</f>
        <v>9804921000</v>
      </c>
      <c r="L4" s="95">
        <f>'Tablas Río Ariguaní'!K6+'Tablas Río Ariguaní'!K15+'Tablas Río Ariguaní'!K26+'Tablas Río Ariguaní'!K34+'Tablas Río Ariguaní'!K45+'Tablas Río Ariguaní'!K57+'Tablas Río Ariguaní'!K67+'Tablas Río Ariguaní'!K79+'Tablas Río Ariguaní'!K89+'Tablas Río Ariguaní'!K99+'Tablas Río Ariguaní'!K107+'Tablas Río Ariguaní'!K117+'Tablas Río Ariguaní'!K127+'Tablas Río Ariguaní'!K138+'Tablas Río Ariguaní'!K149+'Tablas Río Ariguaní'!K161+'Tablas Río Ariguaní'!K170+'Tablas Río Ariguaní'!K179+'Tablas Río Ariguaní'!K192+'Tablas Río Ariguaní'!K206+'Tablas Río Ariguaní'!K217+'Tablas Río Ariguaní'!K234+'Tablas Río Ariguaní'!K244+'Tablas Río Ariguaní'!K255+'Tablas Río Ariguaní'!K270+'Tablas Río Ariguaní'!K281+'Tablas Río Ariguaní'!K291+'Tablas Río Ariguaní'!K308+'Tablas Río Ariguaní'!K324+'Tablas Río Ariguaní'!K341+'Tablas Río Ariguaní'!K355+'Tablas Río Ariguaní'!K370+'Tablas Río Ariguaní'!K380+'Tablas Río Ariguaní'!K395+'Tablas Río Ariguaní'!K407+'Tablas Río Ariguaní'!K418+'Tablas Río Ariguaní'!K427+'Tablas Río Ariguaní'!K441+'Tablas Río Ariguaní'!K456+'Tablas Río Ariguaní'!K465+'Tablas Río Ariguaní'!K476+'Tablas Río Ariguaní'!K490</f>
        <v>17955868700</v>
      </c>
      <c r="M4" s="95">
        <f>'Tablas Río Ariguaní'!L6+'Tablas Río Ariguaní'!L15+'Tablas Río Ariguaní'!L26+'Tablas Río Ariguaní'!L34+'Tablas Río Ariguaní'!L45+'Tablas Río Ariguaní'!L57+'Tablas Río Ariguaní'!L67+'Tablas Río Ariguaní'!L79+'Tablas Río Ariguaní'!L89+'Tablas Río Ariguaní'!L99+'Tablas Río Ariguaní'!L107+'Tablas Río Ariguaní'!L117+'Tablas Río Ariguaní'!L127+'Tablas Río Ariguaní'!L138+'Tablas Río Ariguaní'!L149+'Tablas Río Ariguaní'!L161+'Tablas Río Ariguaní'!L170+'Tablas Río Ariguaní'!L179+'Tablas Río Ariguaní'!L192+'Tablas Río Ariguaní'!L206+'Tablas Río Ariguaní'!L217+'Tablas Río Ariguaní'!L234+'Tablas Río Ariguaní'!L244+'Tablas Río Ariguaní'!L255+'Tablas Río Ariguaní'!L270+'Tablas Río Ariguaní'!L281+'Tablas Río Ariguaní'!L291+'Tablas Río Ariguaní'!L308+'Tablas Río Ariguaní'!L324+'Tablas Río Ariguaní'!L341+'Tablas Río Ariguaní'!L355+'Tablas Río Ariguaní'!L370+'Tablas Río Ariguaní'!L380+'Tablas Río Ariguaní'!L395+'Tablas Río Ariguaní'!L407+'Tablas Río Ariguaní'!L418+'Tablas Río Ariguaní'!L427+'Tablas Río Ariguaní'!L441+'Tablas Río Ariguaní'!L456+'Tablas Río Ariguaní'!L465+'Tablas Río Ariguaní'!L476+'Tablas Río Ariguaní'!L490</f>
        <v>53088450700</v>
      </c>
      <c r="N4" s="97">
        <f>M4/$M$9</f>
        <v>0.70724296023497202</v>
      </c>
    </row>
    <row r="5" spans="2:14" x14ac:dyDescent="0.25">
      <c r="B5" s="89" t="str">
        <f>'Tablas Río Ariguaní'!B13:F13</f>
        <v>Proyecto de Articulación interinstitucional para educación ambiental. 2 años</v>
      </c>
      <c r="C5" s="90">
        <f>'Tablas Río Ariguaní'!C21</f>
        <v>300000000</v>
      </c>
      <c r="D5" s="90">
        <f>'Tablas Río Ariguaní'!D21</f>
        <v>0</v>
      </c>
      <c r="E5" s="90">
        <f>'Tablas Río Ariguaní'!E21</f>
        <v>0</v>
      </c>
      <c r="F5" s="90">
        <f>'Tablas Río Ariguaní'!F21</f>
        <v>300000000</v>
      </c>
      <c r="I5" s="94" t="s">
        <v>7</v>
      </c>
      <c r="J5" s="95">
        <f>'Tablas Río Ariguaní'!I7+'Tablas Río Ariguaní'!I16+'Tablas Río Ariguaní'!I27+'Tablas Río Ariguaní'!I35+'Tablas Río Ariguaní'!I46+'Tablas Río Ariguaní'!I58+'Tablas Río Ariguaní'!I68+'Tablas Río Ariguaní'!I80+'Tablas Río Ariguaní'!I90+'Tablas Río Ariguaní'!I100+'Tablas Río Ariguaní'!I108+'Tablas Río Ariguaní'!I118+'Tablas Río Ariguaní'!I128+'Tablas Río Ariguaní'!I139+'Tablas Río Ariguaní'!I150+'Tablas Río Ariguaní'!I162+'Tablas Río Ariguaní'!I171+'Tablas Río Ariguaní'!I180+'Tablas Río Ariguaní'!I193+'Tablas Río Ariguaní'!I207+'Tablas Río Ariguaní'!I218+'Tablas Río Ariguaní'!I235+'Tablas Río Ariguaní'!I245+'Tablas Río Ariguaní'!I256+'Tablas Río Ariguaní'!I271+'Tablas Río Ariguaní'!I282+'Tablas Río Ariguaní'!I292+'Tablas Río Ariguaní'!I309+'Tablas Río Ariguaní'!I325+'Tablas Río Ariguaní'!I342+'Tablas Río Ariguaní'!I356+'Tablas Río Ariguaní'!I371+'Tablas Río Ariguaní'!I381+'Tablas Río Ariguaní'!I396+'Tablas Río Ariguaní'!I408+'Tablas Río Ariguaní'!I419+'Tablas Río Ariguaní'!I428+'Tablas Río Ariguaní'!I442+'Tablas Río Ariguaní'!I457+'Tablas Río Ariguaní'!I466+'Tablas Río Ariguaní'!I477+'Tablas Río Ariguaní'!I491</f>
        <v>0</v>
      </c>
      <c r="K5" s="95">
        <f>'Tablas Río Ariguaní'!J7+'Tablas Río Ariguaní'!J16+'Tablas Río Ariguaní'!J27+'Tablas Río Ariguaní'!J35+'Tablas Río Ariguaní'!J46+'Tablas Río Ariguaní'!J58+'Tablas Río Ariguaní'!J68+'Tablas Río Ariguaní'!J80+'Tablas Río Ariguaní'!J90+'Tablas Río Ariguaní'!J100+'Tablas Río Ariguaní'!J108+'Tablas Río Ariguaní'!J118+'Tablas Río Ariguaní'!J128+'Tablas Río Ariguaní'!J139+'Tablas Río Ariguaní'!J150+'Tablas Río Ariguaní'!J162+'Tablas Río Ariguaní'!J171+'Tablas Río Ariguaní'!J180+'Tablas Río Ariguaní'!J193+'Tablas Río Ariguaní'!J207+'Tablas Río Ariguaní'!J218+'Tablas Río Ariguaní'!J235+'Tablas Río Ariguaní'!J245+'Tablas Río Ariguaní'!J256+'Tablas Río Ariguaní'!J271+'Tablas Río Ariguaní'!J282+'Tablas Río Ariguaní'!J292+'Tablas Río Ariguaní'!J309+'Tablas Río Ariguaní'!J325+'Tablas Río Ariguaní'!J342+'Tablas Río Ariguaní'!J356+'Tablas Río Ariguaní'!J371+'Tablas Río Ariguaní'!J381+'Tablas Río Ariguaní'!J396+'Tablas Río Ariguaní'!J408+'Tablas Río Ariguaní'!J419+'Tablas Río Ariguaní'!J428+'Tablas Río Ariguaní'!J442+'Tablas Río Ariguaní'!J457+'Tablas Río Ariguaní'!J466+'Tablas Río Ariguaní'!J477+'Tablas Río Ariguaní'!J491</f>
        <v>0</v>
      </c>
      <c r="L5" s="95">
        <f>'Tablas Río Ariguaní'!K7+'Tablas Río Ariguaní'!K16+'Tablas Río Ariguaní'!K27+'Tablas Río Ariguaní'!K35+'Tablas Río Ariguaní'!K46+'Tablas Río Ariguaní'!K58+'Tablas Río Ariguaní'!K68+'Tablas Río Ariguaní'!K80+'Tablas Río Ariguaní'!K90+'Tablas Río Ariguaní'!K100+'Tablas Río Ariguaní'!K108+'Tablas Río Ariguaní'!K118+'Tablas Río Ariguaní'!K128+'Tablas Río Ariguaní'!K139+'Tablas Río Ariguaní'!K150+'Tablas Río Ariguaní'!K162+'Tablas Río Ariguaní'!K171+'Tablas Río Ariguaní'!K180+'Tablas Río Ariguaní'!K193+'Tablas Río Ariguaní'!K207+'Tablas Río Ariguaní'!K218+'Tablas Río Ariguaní'!K235+'Tablas Río Ariguaní'!K245+'Tablas Río Ariguaní'!K256+'Tablas Río Ariguaní'!K271+'Tablas Río Ariguaní'!K282+'Tablas Río Ariguaní'!K292+'Tablas Río Ariguaní'!K309+'Tablas Río Ariguaní'!K325+'Tablas Río Ariguaní'!K342+'Tablas Río Ariguaní'!K356+'Tablas Río Ariguaní'!K371+'Tablas Río Ariguaní'!K381+'Tablas Río Ariguaní'!K396+'Tablas Río Ariguaní'!K408+'Tablas Río Ariguaní'!K419+'Tablas Río Ariguaní'!K428+'Tablas Río Ariguaní'!K442+'Tablas Río Ariguaní'!K457+'Tablas Río Ariguaní'!K466+'Tablas Río Ariguaní'!K477+'Tablas Río Ariguaní'!K491</f>
        <v>0</v>
      </c>
      <c r="M5" s="95">
        <f>'Tablas Río Ariguaní'!L7+'Tablas Río Ariguaní'!L16+'Tablas Río Ariguaní'!L27+'Tablas Río Ariguaní'!L35+'Tablas Río Ariguaní'!L46+'Tablas Río Ariguaní'!L58+'Tablas Río Ariguaní'!L68+'Tablas Río Ariguaní'!L80+'Tablas Río Ariguaní'!L90+'Tablas Río Ariguaní'!L100+'Tablas Río Ariguaní'!L108+'Tablas Río Ariguaní'!L118+'Tablas Río Ariguaní'!L128+'Tablas Río Ariguaní'!L139+'Tablas Río Ariguaní'!L150+'Tablas Río Ariguaní'!L162+'Tablas Río Ariguaní'!L171+'Tablas Río Ariguaní'!L180+'Tablas Río Ariguaní'!L193+'Tablas Río Ariguaní'!L207+'Tablas Río Ariguaní'!L218+'Tablas Río Ariguaní'!L235+'Tablas Río Ariguaní'!L245+'Tablas Río Ariguaní'!L256+'Tablas Río Ariguaní'!L271+'Tablas Río Ariguaní'!L282+'Tablas Río Ariguaní'!L292+'Tablas Río Ariguaní'!L309+'Tablas Río Ariguaní'!L325+'Tablas Río Ariguaní'!L342+'Tablas Río Ariguaní'!L356+'Tablas Río Ariguaní'!L371+'Tablas Río Ariguaní'!L381+'Tablas Río Ariguaní'!L396+'Tablas Río Ariguaní'!L408+'Tablas Río Ariguaní'!L419+'Tablas Río Ariguaní'!L428+'Tablas Río Ariguaní'!L442+'Tablas Río Ariguaní'!L457+'Tablas Río Ariguaní'!L466+'Tablas Río Ariguaní'!L477+'Tablas Río Ariguaní'!L491</f>
        <v>0</v>
      </c>
      <c r="N5" s="96">
        <f t="shared" ref="N5:N9" si="0">M5/$M$9</f>
        <v>0</v>
      </c>
    </row>
    <row r="6" spans="2:14" x14ac:dyDescent="0.25">
      <c r="B6" s="88" t="str">
        <f>'Tablas Río Ariguaní'!B24:F24</f>
        <v xml:space="preserve">B. Programa de Fortalecimiento del sistema de gestión </v>
      </c>
      <c r="C6" s="90">
        <f>'Tablas Río Ariguaní'!C30</f>
        <v>0</v>
      </c>
      <c r="D6" s="90">
        <f>'Tablas Río Ariguaní'!D30</f>
        <v>0</v>
      </c>
      <c r="E6" s="90">
        <f>'Tablas Río Ariguaní'!E30</f>
        <v>696000000</v>
      </c>
      <c r="F6" s="90">
        <f>'Tablas Río Ariguaní'!F30</f>
        <v>696000000</v>
      </c>
      <c r="I6" s="94" t="s">
        <v>8</v>
      </c>
      <c r="J6" s="95">
        <f>'Tablas Río Ariguaní'!I8+'Tablas Río Ariguaní'!I17+'Tablas Río Ariguaní'!I28+'Tablas Río Ariguaní'!I36+'Tablas Río Ariguaní'!I47+'Tablas Río Ariguaní'!I59+'Tablas Río Ariguaní'!I69+'Tablas Río Ariguaní'!I81+'Tablas Río Ariguaní'!I91+'Tablas Río Ariguaní'!I101+'Tablas Río Ariguaní'!I109+'Tablas Río Ariguaní'!I119+'Tablas Río Ariguaní'!I129+'Tablas Río Ariguaní'!I140+'Tablas Río Ariguaní'!I151+'Tablas Río Ariguaní'!I163+'Tablas Río Ariguaní'!I172+'Tablas Río Ariguaní'!I181+'Tablas Río Ariguaní'!I194+'Tablas Río Ariguaní'!I208+'Tablas Río Ariguaní'!I219+'Tablas Río Ariguaní'!I236+'Tablas Río Ariguaní'!I246+'Tablas Río Ariguaní'!I257+'Tablas Río Ariguaní'!I272+'Tablas Río Ariguaní'!I283+'Tablas Río Ariguaní'!I293+'Tablas Río Ariguaní'!I310+'Tablas Río Ariguaní'!I326+'Tablas Río Ariguaní'!I343+'Tablas Río Ariguaní'!I357+'Tablas Río Ariguaní'!I372+'Tablas Río Ariguaní'!I382+'Tablas Río Ariguaní'!I397+'Tablas Río Ariguaní'!I409+'Tablas Río Ariguaní'!I420+'Tablas Río Ariguaní'!I429+'Tablas Río Ariguaní'!I443+'Tablas Río Ariguaní'!I458+'Tablas Río Ariguaní'!I467+'Tablas Río Ariguaní'!I478+'Tablas Río Ariguaní'!I492</f>
        <v>10583500000</v>
      </c>
      <c r="K6" s="95">
        <f>'Tablas Río Ariguaní'!J8+'Tablas Río Ariguaní'!J17+'Tablas Río Ariguaní'!J28+'Tablas Río Ariguaní'!J36+'Tablas Río Ariguaní'!J47+'Tablas Río Ariguaní'!J59+'Tablas Río Ariguaní'!J69+'Tablas Río Ariguaní'!J81+'Tablas Río Ariguaní'!J91+'Tablas Río Ariguaní'!J101+'Tablas Río Ariguaní'!J109+'Tablas Río Ariguaní'!J119+'Tablas Río Ariguaní'!J129+'Tablas Río Ariguaní'!J140+'Tablas Río Ariguaní'!J151+'Tablas Río Ariguaní'!J163+'Tablas Río Ariguaní'!J172+'Tablas Río Ariguaní'!J181+'Tablas Río Ariguaní'!J194+'Tablas Río Ariguaní'!J208+'Tablas Río Ariguaní'!J219+'Tablas Río Ariguaní'!J236+'Tablas Río Ariguaní'!J246+'Tablas Río Ariguaní'!J257+'Tablas Río Ariguaní'!J272+'Tablas Río Ariguaní'!J283+'Tablas Río Ariguaní'!J293+'Tablas Río Ariguaní'!J310+'Tablas Río Ariguaní'!J326+'Tablas Río Ariguaní'!J343+'Tablas Río Ariguaní'!J357+'Tablas Río Ariguaní'!J372+'Tablas Río Ariguaní'!J382+'Tablas Río Ariguaní'!J397+'Tablas Río Ariguaní'!J409+'Tablas Río Ariguaní'!J420+'Tablas Río Ariguaní'!J429+'Tablas Río Ariguaní'!J443+'Tablas Río Ariguaní'!J458+'Tablas Río Ariguaní'!J467+'Tablas Río Ariguaní'!J478+'Tablas Río Ariguaní'!J492</f>
        <v>10772000000</v>
      </c>
      <c r="L6" s="95">
        <f>'Tablas Río Ariguaní'!K8+'Tablas Río Ariguaní'!K17+'Tablas Río Ariguaní'!K28+'Tablas Río Ariguaní'!K36+'Tablas Río Ariguaní'!K47+'Tablas Río Ariguaní'!K59+'Tablas Río Ariguaní'!K69+'Tablas Río Ariguaní'!K81+'Tablas Río Ariguaní'!K91+'Tablas Río Ariguaní'!K101+'Tablas Río Ariguaní'!K109+'Tablas Río Ariguaní'!K119+'Tablas Río Ariguaní'!K129+'Tablas Río Ariguaní'!K140+'Tablas Río Ariguaní'!K151+'Tablas Río Ariguaní'!K163+'Tablas Río Ariguaní'!K172+'Tablas Río Ariguaní'!K181+'Tablas Río Ariguaní'!K194+'Tablas Río Ariguaní'!K208+'Tablas Río Ariguaní'!K219+'Tablas Río Ariguaní'!K236+'Tablas Río Ariguaní'!K246+'Tablas Río Ariguaní'!K257+'Tablas Río Ariguaní'!K272+'Tablas Río Ariguaní'!K283+'Tablas Río Ariguaní'!K293+'Tablas Río Ariguaní'!K310+'Tablas Río Ariguaní'!K326+'Tablas Río Ariguaní'!K343+'Tablas Río Ariguaní'!K357+'Tablas Río Ariguaní'!K372+'Tablas Río Ariguaní'!K382+'Tablas Río Ariguaní'!K397+'Tablas Río Ariguaní'!K409+'Tablas Río Ariguaní'!K420+'Tablas Río Ariguaní'!K429+'Tablas Río Ariguaní'!K443+'Tablas Río Ariguaní'!K458+'Tablas Río Ariguaní'!K467+'Tablas Río Ariguaní'!K478+'Tablas Río Ariguaní'!K492</f>
        <v>0</v>
      </c>
      <c r="M6" s="95">
        <f>'Tablas Río Ariguaní'!L8+'Tablas Río Ariguaní'!L17+'Tablas Río Ariguaní'!L28+'Tablas Río Ariguaní'!L36+'Tablas Río Ariguaní'!L47+'Tablas Río Ariguaní'!L59+'Tablas Río Ariguaní'!L69+'Tablas Río Ariguaní'!L81+'Tablas Río Ariguaní'!L91+'Tablas Río Ariguaní'!L101+'Tablas Río Ariguaní'!L109+'Tablas Río Ariguaní'!L119+'Tablas Río Ariguaní'!L129+'Tablas Río Ariguaní'!L140+'Tablas Río Ariguaní'!L151+'Tablas Río Ariguaní'!L163+'Tablas Río Ariguaní'!L172+'Tablas Río Ariguaní'!L181+'Tablas Río Ariguaní'!L194+'Tablas Río Ariguaní'!L208+'Tablas Río Ariguaní'!L219+'Tablas Río Ariguaní'!L236+'Tablas Río Ariguaní'!L246+'Tablas Río Ariguaní'!L257+'Tablas Río Ariguaní'!L272+'Tablas Río Ariguaní'!L283+'Tablas Río Ariguaní'!L293+'Tablas Río Ariguaní'!L310+'Tablas Río Ariguaní'!L326+'Tablas Río Ariguaní'!L343+'Tablas Río Ariguaní'!L357+'Tablas Río Ariguaní'!L372+'Tablas Río Ariguaní'!L382+'Tablas Río Ariguaní'!L397+'Tablas Río Ariguaní'!L409+'Tablas Río Ariguaní'!L420+'Tablas Río Ariguaní'!L429+'Tablas Río Ariguaní'!L443+'Tablas Río Ariguaní'!L458+'Tablas Río Ariguaní'!L467+'Tablas Río Ariguaní'!L478+'Tablas Río Ariguaní'!L492</f>
        <v>21355500000</v>
      </c>
      <c r="N6" s="97">
        <f>M6/$M$9</f>
        <v>0.28449741588141592</v>
      </c>
    </row>
    <row r="7" spans="2:14" ht="31.5" customHeight="1" x14ac:dyDescent="0.25">
      <c r="B7" s="88" t="str">
        <f>'Tablas Río Ariguaní'!B32:F32</f>
        <v>Proyecto de Fortalecimiento del sistema de calidad institucional. 4 años</v>
      </c>
      <c r="C7" s="90">
        <f>'Tablas Río Ariguaní'!C40</f>
        <v>350000000</v>
      </c>
      <c r="D7" s="90">
        <f>'Tablas Río Ariguaní'!D40</f>
        <v>250000000</v>
      </c>
      <c r="E7" s="90">
        <f>'Tablas Río Ariguaní'!E40</f>
        <v>0</v>
      </c>
      <c r="F7" s="90">
        <f>'Tablas Río Ariguaní'!F40</f>
        <v>600000000</v>
      </c>
      <c r="I7" s="187" t="s">
        <v>448</v>
      </c>
      <c r="J7" s="95">
        <f>'Tablas Río Ariguaní'!I9+'Tablas Río Ariguaní'!I18+'Tablas Río Ariguaní'!I29+'Tablas Río Ariguaní'!I37+'Tablas Río Ariguaní'!I48+'Tablas Río Ariguaní'!I60+'Tablas Río Ariguaní'!I70+'Tablas Río Ariguaní'!I82+'Tablas Río Ariguaní'!I92+'Tablas Río Ariguaní'!I102+'Tablas Río Ariguaní'!I110+'Tablas Río Ariguaní'!I120+'Tablas Río Ariguaní'!I130+'Tablas Río Ariguaní'!I141+'Tablas Río Ariguaní'!I152+'Tablas Río Ariguaní'!I164+'Tablas Río Ariguaní'!I173+'Tablas Río Ariguaní'!I182+'Tablas Río Ariguaní'!I195+'Tablas Río Ariguaní'!I209+'Tablas Río Ariguaní'!I220+'Tablas Río Ariguaní'!I237+'Tablas Río Ariguaní'!I247+'Tablas Río Ariguaní'!I258+'Tablas Río Ariguaní'!I273+'Tablas Río Ariguaní'!I284+'Tablas Río Ariguaní'!I294+'Tablas Río Ariguaní'!I311+'Tablas Río Ariguaní'!I327+'Tablas Río Ariguaní'!I344+'Tablas Río Ariguaní'!I358+'Tablas Río Ariguaní'!I373+'Tablas Río Ariguaní'!I383+'Tablas Río Ariguaní'!I398+'Tablas Río Ariguaní'!I410+'Tablas Río Ariguaní'!I421+'Tablas Río Ariguaní'!I430+'Tablas Río Ariguaní'!I444+'Tablas Río Ariguaní'!I459+'Tablas Río Ariguaní'!I468+'Tablas Río Ariguaní'!I479+'Tablas Río Ariguaní'!I493</f>
        <v>580000000</v>
      </c>
      <c r="K7" s="95">
        <f>'Tablas Río Ariguaní'!J9+'Tablas Río Ariguaní'!J18+'Tablas Río Ariguaní'!J29+'Tablas Río Ariguaní'!J37+'Tablas Río Ariguaní'!J48+'Tablas Río Ariguaní'!J60+'Tablas Río Ariguaní'!J70+'Tablas Río Ariguaní'!J82+'Tablas Río Ariguaní'!J92+'Tablas Río Ariguaní'!J102+'Tablas Río Ariguaní'!J110+'Tablas Río Ariguaní'!J120+'Tablas Río Ariguaní'!J130+'Tablas Río Ariguaní'!J141+'Tablas Río Ariguaní'!J152+'Tablas Río Ariguaní'!J164+'Tablas Río Ariguaní'!J173+'Tablas Río Ariguaní'!J182+'Tablas Río Ariguaní'!J195+'Tablas Río Ariguaní'!J209+'Tablas Río Ariguaní'!J220+'Tablas Río Ariguaní'!J237+'Tablas Río Ariguaní'!J247+'Tablas Río Ariguaní'!J258+'Tablas Río Ariguaní'!J273+'Tablas Río Ariguaní'!J284+'Tablas Río Ariguaní'!J294+'Tablas Río Ariguaní'!J311+'Tablas Río Ariguaní'!J327+'Tablas Río Ariguaní'!J344+'Tablas Río Ariguaní'!J358+'Tablas Río Ariguaní'!J373+'Tablas Río Ariguaní'!J383+'Tablas Río Ariguaní'!J398+'Tablas Río Ariguaní'!J410+'Tablas Río Ariguaní'!J421+'Tablas Río Ariguaní'!J430+'Tablas Río Ariguaní'!J444+'Tablas Río Ariguaní'!J459+'Tablas Río Ariguaní'!J468+'Tablas Río Ariguaní'!J479+'Tablas Río Ariguaní'!J493</f>
        <v>40000000</v>
      </c>
      <c r="L7" s="95">
        <f>'Tablas Río Ariguaní'!K9+'Tablas Río Ariguaní'!K18+'Tablas Río Ariguaní'!K29+'Tablas Río Ariguaní'!K37+'Tablas Río Ariguaní'!K48+'Tablas Río Ariguaní'!K60+'Tablas Río Ariguaní'!K70+'Tablas Río Ariguaní'!K82+'Tablas Río Ariguaní'!K92+'Tablas Río Ariguaní'!K102+'Tablas Río Ariguaní'!K110+'Tablas Río Ariguaní'!K120+'Tablas Río Ariguaní'!K130+'Tablas Río Ariguaní'!K141+'Tablas Río Ariguaní'!K152+'Tablas Río Ariguaní'!K164+'Tablas Río Ariguaní'!K173+'Tablas Río Ariguaní'!K182+'Tablas Río Ariguaní'!K195+'Tablas Río Ariguaní'!K209+'Tablas Río Ariguaní'!K220+'Tablas Río Ariguaní'!K237+'Tablas Río Ariguaní'!K247+'Tablas Río Ariguaní'!K258+'Tablas Río Ariguaní'!K273+'Tablas Río Ariguaní'!K284+'Tablas Río Ariguaní'!K294+'Tablas Río Ariguaní'!K311+'Tablas Río Ariguaní'!K327+'Tablas Río Ariguaní'!K344+'Tablas Río Ariguaní'!K358+'Tablas Río Ariguaní'!K373+'Tablas Río Ariguaní'!K383+'Tablas Río Ariguaní'!K398+'Tablas Río Ariguaní'!K410+'Tablas Río Ariguaní'!K421+'Tablas Río Ariguaní'!K430+'Tablas Río Ariguaní'!K444+'Tablas Río Ariguaní'!K459+'Tablas Río Ariguaní'!K468+'Tablas Río Ariguaní'!K479+'Tablas Río Ariguaní'!K493</f>
        <v>0</v>
      </c>
      <c r="M7" s="95">
        <f>'Tablas Río Ariguaní'!L9+'Tablas Río Ariguaní'!L18+'Tablas Río Ariguaní'!L29+'Tablas Río Ariguaní'!L37+'Tablas Río Ariguaní'!L48+'Tablas Río Ariguaní'!L60+'Tablas Río Ariguaní'!L70+'Tablas Río Ariguaní'!L82+'Tablas Río Ariguaní'!L92+'Tablas Río Ariguaní'!L102+'Tablas Río Ariguaní'!L110+'Tablas Río Ariguaní'!L120+'Tablas Río Ariguaní'!L130+'Tablas Río Ariguaní'!L141+'Tablas Río Ariguaní'!L152+'Tablas Río Ariguaní'!L164+'Tablas Río Ariguaní'!L173+'Tablas Río Ariguaní'!L182+'Tablas Río Ariguaní'!L195+'Tablas Río Ariguaní'!L209+'Tablas Río Ariguaní'!L220+'Tablas Río Ariguaní'!L237+'Tablas Río Ariguaní'!L247+'Tablas Río Ariguaní'!L258+'Tablas Río Ariguaní'!L273+'Tablas Río Ariguaní'!L284+'Tablas Río Ariguaní'!L294+'Tablas Río Ariguaní'!L311+'Tablas Río Ariguaní'!L327+'Tablas Río Ariguaní'!L344+'Tablas Río Ariguaní'!L358+'Tablas Río Ariguaní'!L373+'Tablas Río Ariguaní'!L383+'Tablas Río Ariguaní'!L398+'Tablas Río Ariguaní'!L410+'Tablas Río Ariguaní'!L421+'Tablas Río Ariguaní'!L430+'Tablas Río Ariguaní'!L444+'Tablas Río Ariguaní'!L459+'Tablas Río Ariguaní'!L468+'Tablas Río Ariguaní'!L479+'Tablas Río Ariguaní'!L493</f>
        <v>620000000</v>
      </c>
      <c r="N7" s="97">
        <f>M7/$M$9</f>
        <v>8.2596238836120835E-3</v>
      </c>
    </row>
    <row r="8" spans="2:14" x14ac:dyDescent="0.25">
      <c r="B8" s="88" t="str">
        <f>'Tablas Río Ariguaní'!B43:F43</f>
        <v>Proyecto de Fortalecimiento del sistema de información ambiental de la cuenca. 2 años</v>
      </c>
      <c r="C8" s="90">
        <f>'Tablas Río Ariguaní'!C52</f>
        <v>410000000</v>
      </c>
      <c r="D8" s="90">
        <f>'Tablas Río Ariguaní'!D52</f>
        <v>0</v>
      </c>
      <c r="E8" s="90">
        <f>'Tablas Río Ariguaní'!E52</f>
        <v>0</v>
      </c>
      <c r="F8" s="90">
        <f>'Tablas Río Ariguaní'!F52</f>
        <v>410000000</v>
      </c>
      <c r="I8" s="94" t="s">
        <v>30</v>
      </c>
      <c r="J8" s="95">
        <f>'Tablas Río Ariguaní'!I10+'Tablas Río Ariguaní'!I19+'Tablas Río Ariguaní'!I30+'Tablas Río Ariguaní'!I38+'Tablas Río Ariguaní'!I49+'Tablas Río Ariguaní'!I61+'Tablas Río Ariguaní'!I71+'Tablas Río Ariguaní'!I83+'Tablas Río Ariguaní'!I93+'Tablas Río Ariguaní'!I103+'Tablas Río Ariguaní'!I111+'Tablas Río Ariguaní'!I121+'Tablas Río Ariguaní'!I131+'Tablas Río Ariguaní'!I142+'Tablas Río Ariguaní'!I153+'Tablas Río Ariguaní'!I165+'Tablas Río Ariguaní'!I174+'Tablas Río Ariguaní'!I183+'Tablas Río Ariguaní'!I196+'Tablas Río Ariguaní'!I210+'Tablas Río Ariguaní'!I221+'Tablas Río Ariguaní'!I238+'Tablas Río Ariguaní'!I248+'Tablas Río Ariguaní'!I259+'Tablas Río Ariguaní'!I274+'Tablas Río Ariguaní'!I285+'Tablas Río Ariguaní'!I295+'Tablas Río Ariguaní'!I312+'Tablas Río Ariguaní'!I328+'Tablas Río Ariguaní'!I345+'Tablas Río Ariguaní'!I359+'Tablas Río Ariguaní'!I374+'Tablas Río Ariguaní'!I384+'Tablas Río Ariguaní'!I399+'Tablas Río Ariguaní'!I411+'Tablas Río Ariguaní'!I422+'Tablas Río Ariguaní'!I431+'Tablas Río Ariguaní'!I445+'Tablas Río Ariguaní'!I460+'Tablas Río Ariguaní'!I469+'Tablas Río Ariguaní'!I480+'Tablas Río Ariguaní'!I494</f>
        <v>0</v>
      </c>
      <c r="K8" s="95">
        <f>'Tablas Río Ariguaní'!J10+'Tablas Río Ariguaní'!J19+'Tablas Río Ariguaní'!J30+'Tablas Río Ariguaní'!J38+'Tablas Río Ariguaní'!J49+'Tablas Río Ariguaní'!J61+'Tablas Río Ariguaní'!J71+'Tablas Río Ariguaní'!J83+'Tablas Río Ariguaní'!J93+'Tablas Río Ariguaní'!J103+'Tablas Río Ariguaní'!J111+'Tablas Río Ariguaní'!J121+'Tablas Río Ariguaní'!J131+'Tablas Río Ariguaní'!J142+'Tablas Río Ariguaní'!J153+'Tablas Río Ariguaní'!J165+'Tablas Río Ariguaní'!J174+'Tablas Río Ariguaní'!J183+'Tablas Río Ariguaní'!J196+'Tablas Río Ariguaní'!J210+'Tablas Río Ariguaní'!J221+'Tablas Río Ariguaní'!J238+'Tablas Río Ariguaní'!J248+'Tablas Río Ariguaní'!J259+'Tablas Río Ariguaní'!J274+'Tablas Río Ariguaní'!J285+'Tablas Río Ariguaní'!J295+'Tablas Río Ariguaní'!J312+'Tablas Río Ariguaní'!J328+'Tablas Río Ariguaní'!J345+'Tablas Río Ariguaní'!J359+'Tablas Río Ariguaní'!J374+'Tablas Río Ariguaní'!J384+'Tablas Río Ariguaní'!J399+'Tablas Río Ariguaní'!J411+'Tablas Río Ariguaní'!J422+'Tablas Río Ariguaní'!J431+'Tablas Río Ariguaní'!J445+'Tablas Río Ariguaní'!J460+'Tablas Río Ariguaní'!J469+'Tablas Río Ariguaní'!J480+'Tablas Río Ariguaní'!J494</f>
        <v>0</v>
      </c>
      <c r="L8" s="95">
        <f>'Tablas Río Ariguaní'!K10+'Tablas Río Ariguaní'!K19+'Tablas Río Ariguaní'!K30+'Tablas Río Ariguaní'!K38+'Tablas Río Ariguaní'!K49+'Tablas Río Ariguaní'!K61+'Tablas Río Ariguaní'!K71+'Tablas Río Ariguaní'!K83+'Tablas Río Ariguaní'!K93+'Tablas Río Ariguaní'!K103+'Tablas Río Ariguaní'!K111+'Tablas Río Ariguaní'!K121+'Tablas Río Ariguaní'!K131+'Tablas Río Ariguaní'!K142+'Tablas Río Ariguaní'!K153+'Tablas Río Ariguaní'!K165+'Tablas Río Ariguaní'!K174+'Tablas Río Ariguaní'!K183+'Tablas Río Ariguaní'!K196+'Tablas Río Ariguaní'!K210+'Tablas Río Ariguaní'!K221+'Tablas Río Ariguaní'!K238+'Tablas Río Ariguaní'!K248+'Tablas Río Ariguaní'!K259+'Tablas Río Ariguaní'!K274+'Tablas Río Ariguaní'!K285+'Tablas Río Ariguaní'!K295+'Tablas Río Ariguaní'!K312+'Tablas Río Ariguaní'!K328+'Tablas Río Ariguaní'!K345+'Tablas Río Ariguaní'!K359+'Tablas Río Ariguaní'!K374+'Tablas Río Ariguaní'!K384+'Tablas Río Ariguaní'!K399+'Tablas Río Ariguaní'!K411+'Tablas Río Ariguaní'!K422+'Tablas Río Ariguaní'!K431+'Tablas Río Ariguaní'!K445+'Tablas Río Ariguaní'!K460+'Tablas Río Ariguaní'!K469+'Tablas Río Ariguaní'!K480+'Tablas Río Ariguaní'!K494</f>
        <v>0</v>
      </c>
      <c r="M8" s="95">
        <f>'Tablas Río Ariguaní'!L10+'Tablas Río Ariguaní'!L19+'Tablas Río Ariguaní'!L30+'Tablas Río Ariguaní'!L38+'Tablas Río Ariguaní'!L49+'Tablas Río Ariguaní'!L61+'Tablas Río Ariguaní'!L71+'Tablas Río Ariguaní'!L83+'Tablas Río Ariguaní'!L93+'Tablas Río Ariguaní'!L103+'Tablas Río Ariguaní'!L111+'Tablas Río Ariguaní'!L121+'Tablas Río Ariguaní'!L131+'Tablas Río Ariguaní'!L142+'Tablas Río Ariguaní'!L153+'Tablas Río Ariguaní'!L165+'Tablas Río Ariguaní'!L174+'Tablas Río Ariguaní'!L183+'Tablas Río Ariguaní'!L196+'Tablas Río Ariguaní'!L210+'Tablas Río Ariguaní'!L221+'Tablas Río Ariguaní'!L238+'Tablas Río Ariguaní'!L248+'Tablas Río Ariguaní'!L259+'Tablas Río Ariguaní'!L274+'Tablas Río Ariguaní'!L285+'Tablas Río Ariguaní'!L295+'Tablas Río Ariguaní'!L312+'Tablas Río Ariguaní'!L328+'Tablas Río Ariguaní'!L345+'Tablas Río Ariguaní'!L359+'Tablas Río Ariguaní'!L374+'Tablas Río Ariguaní'!L384+'Tablas Río Ariguaní'!L399+'Tablas Río Ariguaní'!L411+'Tablas Río Ariguaní'!L422+'Tablas Río Ariguaní'!L431+'Tablas Río Ariguaní'!L445+'Tablas Río Ariguaní'!L460+'Tablas Río Ariguaní'!L469+'Tablas Río Ariguaní'!L480+'Tablas Río Ariguaní'!L494</f>
        <v>0</v>
      </c>
      <c r="N8" s="96">
        <f t="shared" si="0"/>
        <v>0</v>
      </c>
    </row>
    <row r="9" spans="2:14" ht="30" x14ac:dyDescent="0.25">
      <c r="B9" s="88" t="str">
        <f>'Tablas Río Ariguaní'!B55:F55</f>
        <v>Proyecto de Capacitación y formación de los empleados a nivel de postgrado en sistemas de calidad ambiente y administración pública . 4 años</v>
      </c>
      <c r="C9" s="90">
        <f>'Tablas Río Ariguaní'!C62</f>
        <v>30000000</v>
      </c>
      <c r="D9" s="90">
        <f>'Tablas Río Ariguaní'!D62</f>
        <v>1620000000</v>
      </c>
      <c r="E9" s="90">
        <f>'Tablas Río Ariguaní'!E62</f>
        <v>0</v>
      </c>
      <c r="F9" s="90">
        <f>'Tablas Río Ariguaní'!F62</f>
        <v>1650000000</v>
      </c>
      <c r="I9" s="100" t="s">
        <v>17</v>
      </c>
      <c r="J9" s="101">
        <f>SUM(J4:J8)</f>
        <v>36491161000</v>
      </c>
      <c r="K9" s="101">
        <f t="shared" ref="K9:L9" si="1">SUM(K4:K8)</f>
        <v>20616921000</v>
      </c>
      <c r="L9" s="101">
        <f t="shared" si="1"/>
        <v>17955868700</v>
      </c>
      <c r="M9" s="101">
        <f>SUM(M4:M8)</f>
        <v>75063950700</v>
      </c>
      <c r="N9" s="102">
        <f t="shared" si="0"/>
        <v>1</v>
      </c>
    </row>
    <row r="10" spans="2:14" x14ac:dyDescent="0.25">
      <c r="B10" s="88" t="str">
        <f>'Tablas Río Ariguaní'!B65:F65</f>
        <v>C. Programa de Educación Ambiental, comunicación y participación comunitaria</v>
      </c>
      <c r="C10" s="90">
        <f>'Tablas Río Ariguaní'!C74</f>
        <v>0</v>
      </c>
      <c r="D10" s="90">
        <f>'Tablas Río Ariguaní'!D74</f>
        <v>0</v>
      </c>
      <c r="E10" s="90">
        <f>'Tablas Río Ariguaní'!E74</f>
        <v>1152000000</v>
      </c>
      <c r="F10" s="90">
        <f>'Tablas Río Ariguaní'!F74</f>
        <v>1152000000</v>
      </c>
    </row>
    <row r="11" spans="2:14" x14ac:dyDescent="0.25">
      <c r="B11" s="177" t="str">
        <f>'Tablas Río Ariguaní'!B77:F77</f>
        <v>Proyecto de Educación Ambiental Participativa. 2 años</v>
      </c>
      <c r="C11" s="178">
        <f>'Tablas Río Ariguaní'!C84</f>
        <v>990000000</v>
      </c>
      <c r="D11" s="178">
        <f>'Tablas Río Ariguaní'!D84</f>
        <v>0</v>
      </c>
      <c r="E11" s="178">
        <f>'Tablas Río Ariguaní'!E84</f>
        <v>0</v>
      </c>
      <c r="F11" s="178">
        <f>'Tablas Río Ariguaní'!F84</f>
        <v>990000000</v>
      </c>
    </row>
    <row r="12" spans="2:14" ht="30" x14ac:dyDescent="0.25">
      <c r="B12" s="88" t="str">
        <f>'Tablas Río Ariguaní'!B87:F87</f>
        <v>Proyecto de conformación, consolidación y capacitación de comités de gestores ambientales comunitarios. 2 años</v>
      </c>
      <c r="C12" s="90">
        <f>'Tablas Río Ariguaní'!C95</f>
        <v>300000000</v>
      </c>
      <c r="D12" s="90">
        <f>'Tablas Río Ariguaní'!D95</f>
        <v>0</v>
      </c>
      <c r="E12" s="90">
        <f>'Tablas Río Ariguaní'!E95</f>
        <v>0</v>
      </c>
      <c r="F12" s="90">
        <f>'Tablas Río Ariguaní'!F95</f>
        <v>300000000</v>
      </c>
    </row>
    <row r="13" spans="2:14" ht="30" x14ac:dyDescent="0.25">
      <c r="B13" s="88" t="str">
        <f>'Tablas Río Ariguaní'!B98:F98</f>
        <v>D. Fortalecimiento de las relaciones sociales e institucionales con grupos étnicas presentes en la cuenca</v>
      </c>
      <c r="C13" s="90">
        <f>'Tablas Río Ariguaní'!C102</f>
        <v>0</v>
      </c>
      <c r="D13" s="90">
        <f>'Tablas Río Ariguaní'!D102</f>
        <v>0</v>
      </c>
      <c r="E13" s="90">
        <f>'Tablas Río Ariguaní'!E102</f>
        <v>480000000</v>
      </c>
      <c r="F13" s="90">
        <f>'Tablas Río Ariguaní'!F102</f>
        <v>480000000</v>
      </c>
    </row>
    <row r="14" spans="2:14" ht="33.75" customHeight="1" x14ac:dyDescent="0.25">
      <c r="B14" s="88" t="str">
        <f>'Tablas Río Ariguaní'!B105:F105</f>
        <v>Proyecto de Coordinación institucional con los territorios etnicos. 2 años</v>
      </c>
      <c r="C14" s="90">
        <f>'Tablas Río Ariguaní'!C112</f>
        <v>460000000</v>
      </c>
      <c r="D14" s="90">
        <f>'Tablas Río Ariguaní'!D112</f>
        <v>0</v>
      </c>
      <c r="E14" s="90">
        <f>'Tablas Río Ariguaní'!E112</f>
        <v>0</v>
      </c>
      <c r="F14" s="90">
        <f>'Tablas Río Ariguaní'!F112</f>
        <v>460000000</v>
      </c>
    </row>
    <row r="15" spans="2:14" x14ac:dyDescent="0.25">
      <c r="B15" s="122" t="str">
        <f>'Tablas Río Ariguaní'!B116:F116</f>
        <v>E. Programa de Producción limpia de bienes de origen agropecuario</v>
      </c>
      <c r="C15" s="123">
        <f>'Tablas Río Ariguaní'!C120</f>
        <v>0</v>
      </c>
      <c r="D15" s="123">
        <f>'Tablas Río Ariguaní'!D120</f>
        <v>0</v>
      </c>
      <c r="E15" s="123">
        <f>'Tablas Río Ariguaní'!E120</f>
        <v>1158868700</v>
      </c>
      <c r="F15" s="123">
        <f>'Tablas Río Ariguaní'!F120</f>
        <v>1158868700</v>
      </c>
    </row>
    <row r="16" spans="2:14" x14ac:dyDescent="0.25">
      <c r="B16" s="88" t="str">
        <f>'Tablas Río Ariguaní'!B125:F125</f>
        <v>Proyecto de Gestión de los residuos generados en la actividad productiva. 8 años</v>
      </c>
      <c r="C16" s="90">
        <f>'Tablas Río Ariguaní'!C133</f>
        <v>530000000</v>
      </c>
      <c r="D16" s="90">
        <f>'Tablas Río Ariguaní'!D133</f>
        <v>470000000</v>
      </c>
      <c r="E16" s="90">
        <f>'Tablas Río Ariguaní'!E133</f>
        <v>0</v>
      </c>
      <c r="F16" s="90">
        <f>'Tablas Río Ariguaní'!F133</f>
        <v>1000000000</v>
      </c>
    </row>
    <row r="17" spans="2:7" ht="33" customHeight="1" x14ac:dyDescent="0.25">
      <c r="B17" s="88" t="str">
        <f>'Tablas Río Ariguaní'!B136:F136</f>
        <v>Proyecto de Gestión sostenible del uso del agua en la agroindustria. 4 años</v>
      </c>
      <c r="C17" s="90">
        <f>'Tablas Río Ariguaní'!C144</f>
        <v>1000000000</v>
      </c>
      <c r="D17" s="90">
        <f>'Tablas Río Ariguaní'!D144</f>
        <v>1780000000</v>
      </c>
      <c r="E17" s="90">
        <f>'Tablas Río Ariguaní'!E144</f>
        <v>0</v>
      </c>
      <c r="F17" s="90">
        <f>'Tablas Río Ariguaní'!F144</f>
        <v>2780000000</v>
      </c>
    </row>
    <row r="18" spans="2:7" ht="30" x14ac:dyDescent="0.25">
      <c r="B18" s="88" t="str">
        <f>'Tablas Río Ariguaní'!B147:F147</f>
        <v>Proyecto de Capacitación e implementación de tecnologías sostenibles para las actividades agropecuarias. 5 años</v>
      </c>
      <c r="C18" s="90">
        <f>'Tablas Río Ariguaní'!C156</f>
        <v>100000000</v>
      </c>
      <c r="D18" s="90">
        <f>'Tablas Río Ariguaní'!D156</f>
        <v>176221000</v>
      </c>
      <c r="E18" s="90">
        <f>'Tablas Río Ariguaní'!E156</f>
        <v>0</v>
      </c>
      <c r="F18" s="90">
        <f>'Tablas Río Ariguaní'!F156</f>
        <v>276221000</v>
      </c>
    </row>
    <row r="19" spans="2:7" ht="30" x14ac:dyDescent="0.25">
      <c r="B19" s="88" t="str">
        <f>'Tablas Río Ariguaní'!B159:F159</f>
        <v>Proyecto de Formulación de un plan de incentivos a las prácticas productivas sostenibles. 1 año</v>
      </c>
      <c r="C19" s="90">
        <f>'Tablas Río Ariguaní'!C163</f>
        <v>851851000</v>
      </c>
      <c r="D19" s="90">
        <f>'Tablas Río Ariguaní'!D163</f>
        <v>0</v>
      </c>
      <c r="E19" s="90">
        <f>'Tablas Río Ariguaní'!E163</f>
        <v>0</v>
      </c>
      <c r="F19" s="90">
        <f>'Tablas Río Ariguaní'!F163</f>
        <v>851851000</v>
      </c>
    </row>
    <row r="20" spans="2:7" x14ac:dyDescent="0.25">
      <c r="B20" s="88" t="str">
        <f>'Tablas Río Ariguaní'!B168:F168</f>
        <v>F. Programa de Disminución de la pobreza  y mejoramiento de la calidad de vida</v>
      </c>
      <c r="C20" s="90">
        <f>'Tablas Río Ariguaní'!C172</f>
        <v>0</v>
      </c>
      <c r="D20" s="90">
        <f>'Tablas Río Ariguaní'!D172</f>
        <v>0</v>
      </c>
      <c r="E20" s="90">
        <f>'Tablas Río Ariguaní'!E172</f>
        <v>480000000</v>
      </c>
      <c r="F20" s="90">
        <f>'Tablas Río Ariguaní'!F172</f>
        <v>480000000</v>
      </c>
    </row>
    <row r="21" spans="2:7" ht="30" x14ac:dyDescent="0.25">
      <c r="B21" s="88" t="str">
        <f>'Tablas Río Ariguaní'!B177:F177</f>
        <v>Proyecto de Ampliación y mejoramiento en la calidad de servicios de agua potable y saneamiento básico. 4 años</v>
      </c>
      <c r="C21" s="90">
        <f>'Tablas Río Ariguaní'!C187</f>
        <v>7200000000</v>
      </c>
      <c r="D21" s="90">
        <f>'Tablas Río Ariguaní'!D187</f>
        <v>12800000000</v>
      </c>
      <c r="E21" s="90">
        <f>'Tablas Río Ariguaní'!E187</f>
        <v>0</v>
      </c>
      <c r="F21" s="90">
        <f>'Tablas Río Ariguaní'!F187</f>
        <v>20000000000</v>
      </c>
    </row>
    <row r="22" spans="2:7" ht="46.5" customHeight="1" x14ac:dyDescent="0.25">
      <c r="B22" s="88" t="str">
        <f>'Tablas Río Ariguaní'!B190:F190</f>
        <v>Proyecto de Formulación de un plan de mejoramiento de hábitat para comunidades localizadas en zonas aptas para uso residencial. 1 año</v>
      </c>
      <c r="C22" s="90">
        <f>'Tablas Río Ariguaní'!C201</f>
        <v>300000000</v>
      </c>
      <c r="D22" s="90">
        <f>'Tablas Río Ariguaní'!D201</f>
        <v>0</v>
      </c>
      <c r="E22" s="90">
        <f>'Tablas Río Ariguaní'!E201</f>
        <v>0</v>
      </c>
      <c r="F22" s="90">
        <f>'Tablas Río Ariguaní'!F201</f>
        <v>300000000</v>
      </c>
    </row>
    <row r="23" spans="2:7" x14ac:dyDescent="0.25">
      <c r="B23" s="122" t="str">
        <f>'Tablas Río Ariguaní'!B204:F204</f>
        <v>Proyecto de Evaluación de los mecanismos de gestión de salud y educación. 2 años</v>
      </c>
      <c r="C23" s="123">
        <f>'Tablas Río Ariguaní'!C211</f>
        <v>250000000</v>
      </c>
      <c r="D23" s="123">
        <f>'Tablas Río Ariguaní'!D211</f>
        <v>0</v>
      </c>
      <c r="E23" s="123">
        <f>'Tablas Río Ariguaní'!E211</f>
        <v>0</v>
      </c>
      <c r="F23" s="123">
        <f>'Tablas Río Ariguaní'!F211</f>
        <v>250000000</v>
      </c>
    </row>
    <row r="24" spans="2:7" ht="30" x14ac:dyDescent="0.25">
      <c r="B24" s="122" t="str">
        <f>'Tablas Río Ariguaní'!B215:F215</f>
        <v>Proyecto de Capacitación ciudadana para la vigilancia, control y seguimiento de los recursos destinados a invertir. 2 años</v>
      </c>
      <c r="C24" s="123">
        <f>'Tablas Río Ariguaní'!C229</f>
        <v>200000000</v>
      </c>
      <c r="D24" s="123">
        <f>'Tablas Río Ariguaní'!D229</f>
        <v>0</v>
      </c>
      <c r="E24" s="123">
        <f>'Tablas Río Ariguaní'!E229</f>
        <v>0</v>
      </c>
      <c r="F24" s="123">
        <f>'Tablas Río Ariguaní'!F229</f>
        <v>200000000</v>
      </c>
    </row>
    <row r="25" spans="2:7" x14ac:dyDescent="0.25">
      <c r="B25" s="122" t="str">
        <f>'Tablas Río Ariguaní'!B233:F233</f>
        <v>G. Programa de Ordenamiento Ambiental  Territorial</v>
      </c>
      <c r="C25" s="123">
        <f>'Tablas Río Ariguaní'!C237</f>
        <v>0</v>
      </c>
      <c r="D25" s="123">
        <f>'Tablas Río Ariguaní'!D237</f>
        <v>0</v>
      </c>
      <c r="E25" s="123">
        <f>'Tablas Río Ariguaní'!E237</f>
        <v>480000000</v>
      </c>
      <c r="F25" s="123">
        <f>'Tablas Río Ariguaní'!F237</f>
        <v>480000000</v>
      </c>
    </row>
    <row r="26" spans="2:7" ht="30" x14ac:dyDescent="0.25">
      <c r="B26" s="122" t="str">
        <f>'Tablas Río Ariguaní'!B242:F242</f>
        <v>Proyecto de Incorporación de determinantes ambientales POMCAs en los POT, EOT y PBNOT de los municipios que hacen parte de la Cuenca. 1 año</v>
      </c>
      <c r="C26" s="123">
        <f>'Tablas Río Ariguaní'!C250</f>
        <v>300000000</v>
      </c>
      <c r="D26" s="123">
        <f>'Tablas Río Ariguaní'!D250</f>
        <v>0</v>
      </c>
      <c r="E26" s="123">
        <f>'Tablas Río Ariguaní'!E250</f>
        <v>0</v>
      </c>
      <c r="F26" s="123">
        <f>'Tablas Río Ariguaní'!F250</f>
        <v>300000000</v>
      </c>
    </row>
    <row r="27" spans="2:7" ht="33.75" customHeight="1" x14ac:dyDescent="0.25">
      <c r="B27" s="122" t="str">
        <f>'Tablas Río Ariguaní'!B253:F253</f>
        <v>Proyecto de Lineamientos para el ordenamiento y manejo forestal. 10 años</v>
      </c>
      <c r="C27" s="123">
        <f>'Tablas Río Ariguaní'!C265</f>
        <v>2940910000</v>
      </c>
      <c r="D27" s="123">
        <f>'Tablas Río Ariguaní'!D265</f>
        <v>0</v>
      </c>
      <c r="E27" s="123">
        <f>'Tablas Río Ariguaní'!E265</f>
        <v>1600000000</v>
      </c>
      <c r="F27" s="123">
        <f>'Tablas Río Ariguaní'!F265</f>
        <v>4540910000</v>
      </c>
    </row>
    <row r="28" spans="2:7" x14ac:dyDescent="0.25">
      <c r="B28" s="122" t="str">
        <f>'Tablas Río Ariguaní'!B268:F268</f>
        <v>Proyecto de Formulación de los lineamientos para el turismo sostenible. 2 años</v>
      </c>
      <c r="C28" s="123">
        <f>'Tablas Río Ariguaní'!C278</f>
        <v>703000000</v>
      </c>
      <c r="D28" s="123">
        <f>'Tablas Río Ariguaní'!D278</f>
        <v>0</v>
      </c>
      <c r="E28" s="123">
        <f>'Tablas Río Ariguaní'!E278</f>
        <v>97000000</v>
      </c>
      <c r="F28" s="123">
        <f>'Tablas Río Ariguaní'!F278</f>
        <v>800000000</v>
      </c>
      <c r="G28" s="92"/>
    </row>
    <row r="29" spans="2:7" x14ac:dyDescent="0.25">
      <c r="B29" s="122" t="str">
        <f>'Tablas Río Ariguaní'!B280:F280</f>
        <v>H. Programa de Sostenibilidad ambiental</v>
      </c>
      <c r="C29" s="123">
        <f>'Tablas Río Ariguaní'!C284</f>
        <v>0</v>
      </c>
      <c r="D29" s="123">
        <f>'Tablas Río Ariguaní'!D284</f>
        <v>0</v>
      </c>
      <c r="E29" s="123">
        <f>'Tablas Río Ariguaní'!E284</f>
        <v>480000000</v>
      </c>
      <c r="F29" s="123">
        <f>'Tablas Río Ariguaní'!F284</f>
        <v>480000000</v>
      </c>
    </row>
    <row r="30" spans="2:7" x14ac:dyDescent="0.25">
      <c r="B30" s="122" t="str">
        <f>'Tablas Río Ariguaní'!B289:F289</f>
        <v>Proyecto de Restauración  ecológica de bosques, rondas hídricas y nacederos. 10 años</v>
      </c>
      <c r="C30" s="123">
        <f>'Tablas Río Ariguaní'!C303</f>
        <v>3888600000</v>
      </c>
      <c r="D30" s="123">
        <f>'Tablas Río Ariguaní'!D303</f>
        <v>0</v>
      </c>
      <c r="E30" s="123">
        <f>'Tablas Río Ariguaní'!E303</f>
        <v>100000000</v>
      </c>
      <c r="F30" s="123">
        <f>'Tablas Río Ariguaní'!F303</f>
        <v>3988600000</v>
      </c>
    </row>
    <row r="31" spans="2:7" ht="30" x14ac:dyDescent="0.25">
      <c r="B31" s="122" t="str">
        <f>'Tablas Río Ariguaní'!B306:F306</f>
        <v>Proyecto de Directrices para la conservación y el uso sostenible de las especies de fauna. 5 años</v>
      </c>
      <c r="C31" s="123">
        <f>'Tablas Río Ariguaní'!C319</f>
        <v>328000000</v>
      </c>
      <c r="D31" s="123">
        <f>'Tablas Río Ariguaní'!D319</f>
        <v>422000000</v>
      </c>
      <c r="E31" s="123">
        <f>'Tablas Río Ariguaní'!E319</f>
        <v>0</v>
      </c>
      <c r="F31" s="123">
        <f>'Tablas Río Ariguaní'!F319</f>
        <v>750000000</v>
      </c>
    </row>
    <row r="32" spans="2:7" ht="30" x14ac:dyDescent="0.25">
      <c r="B32" s="122" t="str">
        <f>'Tablas Río Ariguaní'!B322:F322</f>
        <v>Proyecto de establecimiento de una nueva área protegida (AP) para la conservación de la biodiversidad. 2 años</v>
      </c>
      <c r="C32" s="123">
        <f>'Tablas Río Ariguaní'!C336</f>
        <v>400000000</v>
      </c>
      <c r="D32" s="123">
        <f>'Tablas Río Ariguaní'!D336</f>
        <v>0</v>
      </c>
      <c r="E32" s="123">
        <f>'Tablas Río Ariguaní'!E336</f>
        <v>0</v>
      </c>
      <c r="F32" s="123">
        <f>'Tablas Río Ariguaní'!F336</f>
        <v>400000000</v>
      </c>
    </row>
    <row r="33" spans="2:8" ht="30" x14ac:dyDescent="0.25">
      <c r="B33" s="122" t="str">
        <f>'Tablas Río Ariguaní'!B339:F339</f>
        <v>Proyecto de Formulación del plan de investigación sobre la base natural de la Cuenca. 2 años</v>
      </c>
      <c r="C33" s="123">
        <f>'Tablas Río Ariguaní'!C350</f>
        <v>400000000</v>
      </c>
      <c r="D33" s="123">
        <f>'Tablas Río Ariguaní'!D350</f>
        <v>0</v>
      </c>
      <c r="E33" s="123">
        <f>'Tablas Río Ariguaní'!E350</f>
        <v>0</v>
      </c>
      <c r="F33" s="123">
        <f>'Tablas Río Ariguaní'!F350</f>
        <v>400000000</v>
      </c>
    </row>
    <row r="34" spans="2:8" ht="30" x14ac:dyDescent="0.25">
      <c r="B34" s="122" t="str">
        <f>'Tablas Río Ariguaní'!B353:F353</f>
        <v>Proyecto de Formulación del programa de monitoreo de los ecosistemas, recursos naturales y las variables climáticas. 10 años</v>
      </c>
      <c r="C34" s="123">
        <f>'Tablas Río Ariguaní'!C365</f>
        <v>3190000000</v>
      </c>
      <c r="D34" s="123">
        <f>'Tablas Río Ariguaní'!D365</f>
        <v>2410000000</v>
      </c>
      <c r="E34" s="123">
        <f>'Tablas Río Ariguaní'!E365</f>
        <v>0</v>
      </c>
      <c r="F34" s="123">
        <f>'Tablas Río Ariguaní'!F365</f>
        <v>5600000000</v>
      </c>
    </row>
    <row r="35" spans="2:8" ht="30" x14ac:dyDescent="0.25">
      <c r="B35" s="122" t="str">
        <f>'Tablas Río Ariguaní'!B369:F369</f>
        <v>I. Programa de Manejo y Seguimiento  de riesgos ambientales y tecnologicos y  Control integral de  Asentamientos Subnormales</v>
      </c>
      <c r="C35" s="123">
        <f>'Tablas Río Ariguaní'!C373</f>
        <v>0</v>
      </c>
      <c r="D35" s="123">
        <f>'Tablas Río Ariguaní'!D373</f>
        <v>0</v>
      </c>
      <c r="E35" s="123">
        <f>'Tablas Río Ariguaní'!E373</f>
        <v>2880000000</v>
      </c>
      <c r="F35" s="123">
        <f>'Tablas Río Ariguaní'!F373</f>
        <v>2880000000</v>
      </c>
    </row>
    <row r="36" spans="2:8" ht="30" x14ac:dyDescent="0.25">
      <c r="B36" s="179" t="str">
        <f>'Tablas Río Ariguaní'!B378:F378</f>
        <v>Proyecto de Estudio de evaluación semi-cuantitativa de riesgos ambientales y tecnológicos (por lo menos a escala 1:25000). 2 años</v>
      </c>
      <c r="C36" s="178">
        <f>'Tablas Río Ariguaní'!C390</f>
        <v>3530000000</v>
      </c>
      <c r="D36" s="178">
        <f>'Tablas Río Ariguaní'!D390</f>
        <v>75000000</v>
      </c>
      <c r="E36" s="178">
        <f>'Tablas Río Ariguaní'!E390</f>
        <v>0</v>
      </c>
      <c r="F36" s="178">
        <f>'Tablas Río Ariguaní'!F390</f>
        <v>3605000000</v>
      </c>
    </row>
    <row r="37" spans="2:8" x14ac:dyDescent="0.25">
      <c r="B37" s="177" t="str">
        <f>'Tablas Río Ariguaní'!B393:F393</f>
        <v>Proyecto de Diseño de un sistema de alerta temprana. 1 año</v>
      </c>
      <c r="C37" s="178">
        <f>'Tablas Río Ariguaní'!C402</f>
        <v>652500000</v>
      </c>
      <c r="D37" s="178">
        <f>'Tablas Río Ariguaní'!D402</f>
        <v>0</v>
      </c>
      <c r="E37" s="178">
        <f>'Tablas Río Ariguaní'!E402</f>
        <v>0</v>
      </c>
      <c r="F37" s="178">
        <f>'Tablas Río Ariguaní'!F402</f>
        <v>652500000</v>
      </c>
    </row>
    <row r="38" spans="2:8" ht="30" x14ac:dyDescent="0.25">
      <c r="B38" s="122" t="str">
        <f>'Tablas Río Ariguaní'!B405:F405</f>
        <v>Proyecto de Estudio demografico para la definición de zonas de expansión urbanas. 1 año</v>
      </c>
      <c r="C38" s="123">
        <f>'Tablas Río Ariguaní'!C412</f>
        <v>400000000</v>
      </c>
      <c r="D38" s="123">
        <f>'Tablas Río Ariguaní'!D412</f>
        <v>0</v>
      </c>
      <c r="E38" s="123">
        <f>'Tablas Río Ariguaní'!E412</f>
        <v>0</v>
      </c>
      <c r="F38" s="123">
        <f>'Tablas Río Ariguaní'!F412</f>
        <v>400000000</v>
      </c>
      <c r="G38" s="164"/>
    </row>
    <row r="39" spans="2:8" ht="30" x14ac:dyDescent="0.25">
      <c r="B39" s="122" t="str">
        <f>'Tablas Río Ariguaní'!B416:F416</f>
        <v>J. Programa de Recuperación,  mantenimiento y protección de las rondas hídricas y Acuíferos</v>
      </c>
      <c r="C39" s="123">
        <f>'Tablas Río Ariguaní'!C421</f>
        <v>0</v>
      </c>
      <c r="D39" s="123">
        <f>'Tablas Río Ariguaní'!D421</f>
        <v>0</v>
      </c>
      <c r="E39" s="123">
        <f>'Tablas Río Ariguaní'!E421</f>
        <v>3840000000</v>
      </c>
      <c r="F39" s="123">
        <f>'Tablas Río Ariguaní'!F421</f>
        <v>3840000000</v>
      </c>
    </row>
    <row r="40" spans="2:8" ht="30" x14ac:dyDescent="0.25">
      <c r="B40" s="179" t="str">
        <f>'Tablas Río Ariguaní'!B425:F425</f>
        <v>Proyecto de Delimitación física, recuperación  y saneamiento de las rondas hídricas del río y principales afluentes. 4 años</v>
      </c>
      <c r="C40" s="178">
        <f>'Tablas Río Ariguaní'!C437</f>
        <v>806000000</v>
      </c>
      <c r="D40" s="178">
        <f>'Tablas Río Ariguaní'!D437</f>
        <v>74000000</v>
      </c>
      <c r="E40" s="178">
        <f>'Tablas Río Ariguaní'!E437</f>
        <v>0</v>
      </c>
      <c r="F40" s="178">
        <f>'Tablas Río Ariguaní'!F437</f>
        <v>880000000</v>
      </c>
    </row>
    <row r="41" spans="2:8" ht="27.75" customHeight="1" x14ac:dyDescent="0.25">
      <c r="B41" s="179" t="str">
        <f>'Tablas Río Ariguaní'!B439:F439</f>
        <v>Proyecto de Delimitación Física de las áreas de recarga de Acuíferos. 4 años</v>
      </c>
      <c r="C41" s="178">
        <f>'Tablas Río Ariguaní'!C451</f>
        <v>4402000000</v>
      </c>
      <c r="D41" s="178">
        <f>'Tablas Río Ariguaní'!D451</f>
        <v>398000000</v>
      </c>
      <c r="E41" s="178">
        <f>'Tablas Río Ariguaní'!E451</f>
        <v>0</v>
      </c>
      <c r="F41" s="178">
        <f>'Tablas Río Ariguaní'!F451</f>
        <v>4800000000</v>
      </c>
    </row>
    <row r="42" spans="2:8" x14ac:dyDescent="0.25">
      <c r="B42" s="122" t="str">
        <f>'Tablas Río Ariguaní'!B454:F454</f>
        <v>K. Programa de Control, seguimiento y monitoreo del recurso hídrico</v>
      </c>
      <c r="C42" s="123">
        <f>'Tablas Río Ariguaní'!C459</f>
        <v>0</v>
      </c>
      <c r="D42" s="123">
        <f>'Tablas Río Ariguaní'!D459</f>
        <v>0</v>
      </c>
      <c r="E42" s="123">
        <f>'Tablas Río Ariguaní'!E459</f>
        <v>4320000000</v>
      </c>
      <c r="F42" s="123">
        <f>'Tablas Río Ariguaní'!F459</f>
        <v>4320000000</v>
      </c>
    </row>
    <row r="43" spans="2:8" x14ac:dyDescent="0.25">
      <c r="B43" s="122" t="str">
        <f>'Tablas Río Ariguaní'!B463:F463</f>
        <v>Proyecto de  Fortalecimiento de redes de monitoreo de la calidad del agua. 2 años</v>
      </c>
      <c r="C43" s="123">
        <f>'Tablas Río Ariguaní'!C471</f>
        <v>1080000000</v>
      </c>
      <c r="D43" s="123">
        <f>'Tablas Río Ariguaní'!D471</f>
        <v>40000000</v>
      </c>
      <c r="E43" s="123">
        <f>'Tablas Río Ariguaní'!E471</f>
        <v>0</v>
      </c>
      <c r="F43" s="123">
        <f>'Tablas Río Ariguaní'!F471</f>
        <v>1120000000</v>
      </c>
    </row>
    <row r="44" spans="2:8" ht="30" x14ac:dyDescent="0.25">
      <c r="B44" s="179" t="str">
        <f>'Tablas Río Ariguaní'!B474:F474</f>
        <v>Proyecto de Instrumentación de cuencas para manejo y aprovechamiento controlado del recurso hídrico superficial y subterráneo. 4 años</v>
      </c>
      <c r="C44" s="178">
        <f>'Tablas Río Ariguaní'!C485</f>
        <v>87800000</v>
      </c>
      <c r="D44" s="178">
        <f>'Tablas Río Ariguaní'!D485</f>
        <v>42200000</v>
      </c>
      <c r="E44" s="178">
        <f>'Tablas Río Ariguaní'!E485</f>
        <v>0</v>
      </c>
      <c r="F44" s="178">
        <f>'Tablas Río Ariguaní'!F485</f>
        <v>130000000</v>
      </c>
    </row>
    <row r="45" spans="2:8" x14ac:dyDescent="0.25">
      <c r="B45" s="179" t="str">
        <f>'Tablas Río Ariguaní'!B488:F488</f>
        <v>Proyecto de Seguimiento y Monitoreo de las concesiones otorgadas por Corpamag</v>
      </c>
      <c r="C45" s="178">
        <f>'Tablas Río Ariguaní'!C499</f>
        <v>110500000</v>
      </c>
      <c r="D45" s="178">
        <f>'Tablas Río Ariguaní'!D499</f>
        <v>59500000</v>
      </c>
      <c r="E45" s="178">
        <f>'Tablas Río Ariguaní'!E499</f>
        <v>0</v>
      </c>
      <c r="F45" s="178">
        <f>'Tablas Río Ariguaní'!F499</f>
        <v>170000000</v>
      </c>
    </row>
    <row r="46" spans="2:8" x14ac:dyDescent="0.25">
      <c r="B46" s="168" t="s">
        <v>17</v>
      </c>
      <c r="C46" s="169">
        <f>SUM(C4:C45)</f>
        <v>36491161000</v>
      </c>
      <c r="D46" s="169">
        <f t="shared" ref="D46:E46" si="2">SUM(D4:D45)</f>
        <v>20616921000</v>
      </c>
      <c r="E46" s="169">
        <f t="shared" si="2"/>
        <v>17955868700</v>
      </c>
      <c r="F46" s="169">
        <f>SUM(F4:F45)</f>
        <v>75063950700</v>
      </c>
      <c r="G46" s="92">
        <f>F4+F6+F10+F13+F15+F20+F25+F29+F35+F39+F42</f>
        <v>16158868700</v>
      </c>
      <c r="H46" s="92">
        <f>F46-G46</f>
        <v>58905082000</v>
      </c>
    </row>
  </sheetData>
  <mergeCells count="4">
    <mergeCell ref="I2:N2"/>
    <mergeCell ref="C2:E2"/>
    <mergeCell ref="B2:B3"/>
    <mergeCell ref="F2:F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4"/>
  <sheetViews>
    <sheetView zoomScale="85" zoomScaleNormal="85" workbookViewId="0">
      <pane xSplit="3" ySplit="1" topLeftCell="N25" activePane="bottomRight" state="frozen"/>
      <selection pane="topRight" activeCell="D1" sqref="D1"/>
      <selection pane="bottomLeft" activeCell="A2" sqref="A2"/>
      <selection pane="bottomRight" activeCell="C42" sqref="C42"/>
    </sheetView>
  </sheetViews>
  <sheetFormatPr baseColWidth="10" defaultRowHeight="15" x14ac:dyDescent="0.25"/>
  <cols>
    <col min="1" max="1" width="9.85546875" style="84" bestFit="1" customWidth="1"/>
    <col min="2" max="2" width="4.28515625" bestFit="1" customWidth="1"/>
    <col min="3" max="3" width="64.85546875" customWidth="1"/>
    <col min="4" max="4" width="20.5703125" customWidth="1"/>
    <col min="5" max="5" width="19.5703125" customWidth="1"/>
    <col min="6" max="6" width="18.85546875" customWidth="1"/>
    <col min="7" max="11" width="19.5703125" customWidth="1"/>
    <col min="12" max="13" width="18.85546875" customWidth="1"/>
    <col min="14" max="14" width="20.85546875" customWidth="1"/>
    <col min="15" max="15" width="16" bestFit="1" customWidth="1"/>
    <col min="16" max="16" width="17.85546875" style="83" bestFit="1" customWidth="1"/>
    <col min="17" max="17" width="14.7109375" style="83" bestFit="1" customWidth="1"/>
    <col min="18" max="18" width="19.42578125" style="83" bestFit="1" customWidth="1"/>
  </cols>
  <sheetData>
    <row r="1" spans="1:18" x14ac:dyDescent="0.25">
      <c r="A1" s="282" t="s">
        <v>204</v>
      </c>
      <c r="B1" s="281" t="s">
        <v>203</v>
      </c>
      <c r="C1" s="281" t="s">
        <v>202</v>
      </c>
      <c r="D1" s="281" t="s">
        <v>201</v>
      </c>
      <c r="E1" s="281"/>
      <c r="F1" s="281"/>
      <c r="G1" s="281"/>
      <c r="H1" s="281"/>
      <c r="I1" s="281"/>
      <c r="J1" s="281"/>
      <c r="K1" s="281"/>
      <c r="L1" s="281"/>
      <c r="M1" s="165"/>
      <c r="N1" s="281" t="s">
        <v>17</v>
      </c>
    </row>
    <row r="2" spans="1:18" x14ac:dyDescent="0.25">
      <c r="A2" s="282"/>
      <c r="B2" s="281"/>
      <c r="C2" s="281"/>
      <c r="D2" s="165" t="s">
        <v>415</v>
      </c>
      <c r="E2" s="165" t="s">
        <v>416</v>
      </c>
      <c r="F2" s="165" t="s">
        <v>417</v>
      </c>
      <c r="G2" s="165" t="s">
        <v>418</v>
      </c>
      <c r="H2" s="165" t="s">
        <v>419</v>
      </c>
      <c r="I2" s="165" t="s">
        <v>420</v>
      </c>
      <c r="J2" s="165" t="s">
        <v>421</v>
      </c>
      <c r="K2" s="165" t="s">
        <v>422</v>
      </c>
      <c r="L2" s="165" t="s">
        <v>423</v>
      </c>
      <c r="M2" s="165" t="s">
        <v>424</v>
      </c>
      <c r="N2" s="281"/>
    </row>
    <row r="3" spans="1:18" x14ac:dyDescent="0.25">
      <c r="A3" s="166" t="s">
        <v>323</v>
      </c>
      <c r="B3" s="136">
        <v>1</v>
      </c>
      <c r="C3" s="139" t="str">
        <f>'Resumen Totales'!B5</f>
        <v>Proyecto de Articulación interinstitucional para educación ambiental. 2 años</v>
      </c>
      <c r="D3" s="106">
        <v>150000000</v>
      </c>
      <c r="E3" s="106">
        <v>150000000</v>
      </c>
      <c r="F3" s="87"/>
      <c r="G3" s="170"/>
      <c r="H3" s="87"/>
      <c r="I3" s="87"/>
      <c r="J3" s="87"/>
      <c r="K3" s="87"/>
      <c r="L3" s="87"/>
      <c r="M3" s="87"/>
      <c r="N3" s="138">
        <f>SUM(D3:M3)</f>
        <v>300000000</v>
      </c>
      <c r="O3" s="86"/>
    </row>
    <row r="4" spans="1:18" x14ac:dyDescent="0.25">
      <c r="A4" s="283" t="s">
        <v>324</v>
      </c>
      <c r="B4" s="136">
        <v>2</v>
      </c>
      <c r="C4" s="139" t="str">
        <f>'Resumen Totales'!B7</f>
        <v>Proyecto de Fortalecimiento del sistema de calidad institucional. 4 años</v>
      </c>
      <c r="D4" s="106">
        <v>150000000</v>
      </c>
      <c r="E4" s="106">
        <v>150000000</v>
      </c>
      <c r="F4" s="106">
        <v>150000000</v>
      </c>
      <c r="G4" s="106">
        <v>150000000</v>
      </c>
      <c r="H4" s="171"/>
      <c r="I4" s="171"/>
      <c r="J4" s="171"/>
      <c r="K4" s="171"/>
      <c r="L4" s="171"/>
      <c r="M4" s="171"/>
      <c r="N4" s="138">
        <f t="shared" ref="N4:N33" si="0">SUM(D4:M4)</f>
        <v>600000000</v>
      </c>
      <c r="O4" s="86"/>
    </row>
    <row r="5" spans="1:18" ht="24" x14ac:dyDescent="0.25">
      <c r="A5" s="283"/>
      <c r="B5" s="136">
        <v>3</v>
      </c>
      <c r="C5" s="139" t="str">
        <f>'Resumen Totales'!B8</f>
        <v>Proyecto de Fortalecimiento del sistema de información ambiental de la cuenca. 2 años</v>
      </c>
      <c r="D5" s="106">
        <v>205000000</v>
      </c>
      <c r="E5" s="106">
        <v>205000000</v>
      </c>
      <c r="F5" s="171"/>
      <c r="G5" s="170"/>
      <c r="H5" s="170"/>
      <c r="I5" s="170"/>
      <c r="J5" s="170"/>
      <c r="K5" s="170"/>
      <c r="L5" s="170"/>
      <c r="M5" s="170"/>
      <c r="N5" s="138">
        <f t="shared" si="0"/>
        <v>410000000</v>
      </c>
      <c r="O5" s="86"/>
    </row>
    <row r="6" spans="1:18" ht="24" x14ac:dyDescent="0.25">
      <c r="A6" s="283"/>
      <c r="B6" s="136">
        <v>4</v>
      </c>
      <c r="C6" s="139" t="str">
        <f>'Resumen Totales'!B9</f>
        <v>Proyecto de Capacitación y formación de los empleados a nivel de postgrado en sistemas de calidad ambiente y administración pública . 4 años</v>
      </c>
      <c r="D6" s="106">
        <v>412500000</v>
      </c>
      <c r="E6" s="106">
        <v>412500000</v>
      </c>
      <c r="F6" s="106">
        <v>412500000</v>
      </c>
      <c r="G6" s="106">
        <v>412500000</v>
      </c>
      <c r="H6" s="171"/>
      <c r="I6" s="171"/>
      <c r="J6" s="171"/>
      <c r="K6" s="171"/>
      <c r="L6" s="171"/>
      <c r="M6" s="171"/>
      <c r="N6" s="138">
        <f t="shared" si="0"/>
        <v>1650000000</v>
      </c>
      <c r="O6" s="86"/>
    </row>
    <row r="7" spans="1:18" x14ac:dyDescent="0.25">
      <c r="A7" s="283" t="s">
        <v>325</v>
      </c>
      <c r="B7" s="136">
        <v>5</v>
      </c>
      <c r="C7" s="180" t="str">
        <f>'Resumen Totales'!B11</f>
        <v>Proyecto de Educación Ambiental Participativa. 2 años</v>
      </c>
      <c r="D7" s="181">
        <v>495000000</v>
      </c>
      <c r="E7" s="181">
        <v>495000000</v>
      </c>
      <c r="F7" s="182"/>
      <c r="G7" s="183"/>
      <c r="H7" s="183"/>
      <c r="I7" s="183"/>
      <c r="J7" s="183"/>
      <c r="K7" s="183"/>
      <c r="L7" s="183"/>
      <c r="M7" s="183"/>
      <c r="N7" s="184">
        <f t="shared" si="0"/>
        <v>990000000</v>
      </c>
      <c r="O7" s="86"/>
    </row>
    <row r="8" spans="1:18" ht="24" x14ac:dyDescent="0.25">
      <c r="A8" s="283"/>
      <c r="B8" s="136">
        <v>6</v>
      </c>
      <c r="C8" s="137" t="str">
        <f>'Resumen Totales'!B12</f>
        <v>Proyecto de conformación, consolidación y capacitación de comités de gestores ambientales comunitarios. 2 años</v>
      </c>
      <c r="D8" s="106">
        <v>150000000</v>
      </c>
      <c r="E8" s="106">
        <v>150000000</v>
      </c>
      <c r="F8" s="171"/>
      <c r="G8" s="170"/>
      <c r="H8" s="170"/>
      <c r="I8" s="170"/>
      <c r="J8" s="170"/>
      <c r="K8" s="170"/>
      <c r="L8" s="170"/>
      <c r="M8" s="170"/>
      <c r="N8" s="138">
        <f t="shared" si="0"/>
        <v>300000000</v>
      </c>
      <c r="O8" s="86"/>
    </row>
    <row r="9" spans="1:18" x14ac:dyDescent="0.25">
      <c r="A9" s="166" t="s">
        <v>326</v>
      </c>
      <c r="B9" s="136">
        <v>7</v>
      </c>
      <c r="C9" s="139" t="str">
        <f>'Resumen Totales'!B14</f>
        <v>Proyecto de Coordinación institucional con los territorios etnicos. 2 años</v>
      </c>
      <c r="D9" s="106">
        <v>230000000</v>
      </c>
      <c r="E9" s="106">
        <v>230000000</v>
      </c>
      <c r="F9" s="171"/>
      <c r="G9" s="170"/>
      <c r="H9" s="170"/>
      <c r="I9" s="170"/>
      <c r="J9" s="170"/>
      <c r="K9" s="170"/>
      <c r="L9" s="170"/>
      <c r="M9" s="170"/>
      <c r="N9" s="138">
        <f t="shared" si="0"/>
        <v>460000000</v>
      </c>
      <c r="O9" s="86"/>
      <c r="P9" s="85"/>
    </row>
    <row r="10" spans="1:18" ht="24" x14ac:dyDescent="0.25">
      <c r="A10" s="283" t="s">
        <v>327</v>
      </c>
      <c r="B10" s="136">
        <v>8</v>
      </c>
      <c r="C10" s="139" t="str">
        <f>'Resumen Totales'!B16</f>
        <v>Proyecto de Gestión de los residuos generados en la actividad productiva. 8 años</v>
      </c>
      <c r="D10" s="106">
        <v>125000000</v>
      </c>
      <c r="E10" s="106">
        <v>125000000</v>
      </c>
      <c r="F10" s="106">
        <v>125000000</v>
      </c>
      <c r="G10" s="106">
        <v>125000000</v>
      </c>
      <c r="H10" s="106">
        <v>125000000</v>
      </c>
      <c r="I10" s="106">
        <v>125000000</v>
      </c>
      <c r="J10" s="106">
        <v>125000000</v>
      </c>
      <c r="K10" s="106">
        <v>125000000</v>
      </c>
      <c r="L10" s="171"/>
      <c r="M10" s="171"/>
      <c r="N10" s="138">
        <f t="shared" si="0"/>
        <v>1000000000</v>
      </c>
      <c r="O10" s="86"/>
    </row>
    <row r="11" spans="1:18" x14ac:dyDescent="0.25">
      <c r="A11" s="283"/>
      <c r="B11" s="136">
        <v>9</v>
      </c>
      <c r="C11" s="139" t="str">
        <f>'Resumen Totales'!B17</f>
        <v>Proyecto de Gestión sostenible del uso del agua en la agroindustria. 4 años</v>
      </c>
      <c r="D11" s="106">
        <v>695000000</v>
      </c>
      <c r="E11" s="106">
        <v>695000000</v>
      </c>
      <c r="F11" s="106">
        <v>695000000</v>
      </c>
      <c r="G11" s="106">
        <v>695000000</v>
      </c>
      <c r="H11" s="171"/>
      <c r="I11" s="171"/>
      <c r="J11" s="171"/>
      <c r="K11" s="171"/>
      <c r="L11" s="171"/>
      <c r="M11" s="171"/>
      <c r="N11" s="138">
        <f t="shared" si="0"/>
        <v>2780000000</v>
      </c>
      <c r="O11" s="86"/>
    </row>
    <row r="12" spans="1:18" ht="24" x14ac:dyDescent="0.25">
      <c r="A12" s="283"/>
      <c r="B12" s="136">
        <v>10</v>
      </c>
      <c r="C12" s="139" t="str">
        <f>'Resumen Totales'!B18</f>
        <v>Proyecto de Capacitación e implementación de tecnologías sostenibles para las actividades agropecuarias. 5 años</v>
      </c>
      <c r="D12" s="106">
        <v>55244200</v>
      </c>
      <c r="E12" s="106">
        <v>55244200</v>
      </c>
      <c r="F12" s="106">
        <v>55244200</v>
      </c>
      <c r="G12" s="106">
        <v>55244200</v>
      </c>
      <c r="H12" s="106">
        <v>55244200</v>
      </c>
      <c r="I12" s="171"/>
      <c r="J12" s="171"/>
      <c r="K12" s="171"/>
      <c r="L12" s="171"/>
      <c r="M12" s="171"/>
      <c r="N12" s="138">
        <f t="shared" si="0"/>
        <v>276221000</v>
      </c>
      <c r="O12" s="86"/>
      <c r="R12" s="85"/>
    </row>
    <row r="13" spans="1:18" ht="24" x14ac:dyDescent="0.25">
      <c r="A13" s="283"/>
      <c r="B13" s="136">
        <v>11</v>
      </c>
      <c r="C13" s="139" t="str">
        <f>'Resumen Totales'!B19</f>
        <v>Proyecto de Formulación de un plan de incentivos a las prácticas productivas sostenibles. 1 año</v>
      </c>
      <c r="D13" s="106">
        <v>851851000</v>
      </c>
      <c r="E13" s="171"/>
      <c r="F13" s="171"/>
      <c r="G13" s="170"/>
      <c r="H13" s="170"/>
      <c r="I13" s="170"/>
      <c r="J13" s="170"/>
      <c r="K13" s="170"/>
      <c r="L13" s="170"/>
      <c r="M13" s="170"/>
      <c r="N13" s="138">
        <f t="shared" si="0"/>
        <v>851851000</v>
      </c>
      <c r="O13" s="86"/>
    </row>
    <row r="14" spans="1:18" ht="24" x14ac:dyDescent="0.25">
      <c r="A14" s="283" t="s">
        <v>328</v>
      </c>
      <c r="B14" s="136">
        <v>12</v>
      </c>
      <c r="C14" s="139" t="str">
        <f>'Resumen Totales'!B21</f>
        <v>Proyecto de Ampliación y mejoramiento en la calidad de servicios de agua potable y saneamiento básico. 4 años</v>
      </c>
      <c r="D14" s="106">
        <v>5000000000</v>
      </c>
      <c r="E14" s="106">
        <v>5000000000</v>
      </c>
      <c r="F14" s="106">
        <v>5000000000</v>
      </c>
      <c r="G14" s="106">
        <v>5000000000</v>
      </c>
      <c r="H14" s="171"/>
      <c r="I14" s="171"/>
      <c r="J14" s="171"/>
      <c r="K14" s="171"/>
      <c r="L14" s="171"/>
      <c r="M14" s="171"/>
      <c r="N14" s="138">
        <f t="shared" si="0"/>
        <v>20000000000</v>
      </c>
      <c r="O14" s="86"/>
    </row>
    <row r="15" spans="1:18" ht="24" x14ac:dyDescent="0.25">
      <c r="A15" s="283"/>
      <c r="B15" s="136">
        <v>13</v>
      </c>
      <c r="C15" s="139" t="str">
        <f>'Resumen Totales'!B22</f>
        <v>Proyecto de Formulación de un plan de mejoramiento de hábitat para comunidades localizadas en zonas aptas para uso residencial. 1 año</v>
      </c>
      <c r="D15" s="106">
        <v>300000000</v>
      </c>
      <c r="E15" s="171"/>
      <c r="F15" s="171"/>
      <c r="G15" s="170"/>
      <c r="H15" s="170"/>
      <c r="I15" s="170"/>
      <c r="J15" s="170"/>
      <c r="K15" s="170"/>
      <c r="L15" s="170"/>
      <c r="M15" s="170"/>
      <c r="N15" s="138">
        <f t="shared" si="0"/>
        <v>300000000</v>
      </c>
      <c r="O15" s="86"/>
    </row>
    <row r="16" spans="1:18" ht="24" x14ac:dyDescent="0.25">
      <c r="A16" s="283"/>
      <c r="B16" s="136">
        <v>14</v>
      </c>
      <c r="C16" s="139" t="str">
        <f>'Resumen Totales'!B23</f>
        <v>Proyecto de Evaluación de los mecanismos de gestión de salud y educación. 2 años</v>
      </c>
      <c r="D16" s="106">
        <v>125000000</v>
      </c>
      <c r="E16" s="106">
        <v>125000000</v>
      </c>
      <c r="F16" s="171"/>
      <c r="G16" s="170"/>
      <c r="H16" s="170"/>
      <c r="I16" s="170"/>
      <c r="J16" s="170"/>
      <c r="K16" s="170"/>
      <c r="L16" s="170"/>
      <c r="M16" s="170"/>
      <c r="N16" s="138">
        <f t="shared" si="0"/>
        <v>250000000</v>
      </c>
      <c r="O16" s="86"/>
    </row>
    <row r="17" spans="1:18" ht="24" x14ac:dyDescent="0.25">
      <c r="A17" s="283"/>
      <c r="B17" s="136">
        <v>15</v>
      </c>
      <c r="C17" s="139" t="str">
        <f>'Resumen Totales'!B24</f>
        <v>Proyecto de Capacitación ciudadana para la vigilancia, control y seguimiento de los recursos destinados a invertir. 2 años</v>
      </c>
      <c r="D17" s="106">
        <v>100000000</v>
      </c>
      <c r="E17" s="106">
        <v>100000000</v>
      </c>
      <c r="F17" s="171"/>
      <c r="G17" s="170"/>
      <c r="H17" s="170"/>
      <c r="I17" s="170"/>
      <c r="J17" s="170"/>
      <c r="K17" s="170"/>
      <c r="L17" s="170"/>
      <c r="M17" s="170"/>
      <c r="N17" s="138">
        <f t="shared" si="0"/>
        <v>200000000</v>
      </c>
      <c r="O17" s="86"/>
    </row>
    <row r="18" spans="1:18" ht="24" x14ac:dyDescent="0.25">
      <c r="A18" s="283" t="s">
        <v>329</v>
      </c>
      <c r="B18" s="136">
        <v>16</v>
      </c>
      <c r="C18" s="139" t="str">
        <f>'Resumen Totales'!B26</f>
        <v>Proyecto de Incorporación de determinantes ambientales POMCAs en los POT, EOT y PBNOT de los municipios que hacen parte de la Cuenca. 1 año</v>
      </c>
      <c r="D18" s="106">
        <v>300000000</v>
      </c>
      <c r="E18" s="171"/>
      <c r="F18" s="171"/>
      <c r="G18" s="170"/>
      <c r="H18" s="170"/>
      <c r="I18" s="170"/>
      <c r="J18" s="170"/>
      <c r="K18" s="170"/>
      <c r="L18" s="170"/>
      <c r="M18" s="170"/>
      <c r="N18" s="138">
        <f t="shared" si="0"/>
        <v>300000000</v>
      </c>
      <c r="O18" s="86"/>
      <c r="P18" s="85"/>
    </row>
    <row r="19" spans="1:18" x14ac:dyDescent="0.25">
      <c r="A19" s="283"/>
      <c r="B19" s="136">
        <v>17</v>
      </c>
      <c r="C19" s="139" t="str">
        <f>'Resumen Totales'!B27</f>
        <v>Proyecto de Lineamientos para el ordenamiento y manejo forestal. 10 años</v>
      </c>
      <c r="D19" s="106">
        <v>454091000</v>
      </c>
      <c r="E19" s="106">
        <v>454091000</v>
      </c>
      <c r="F19" s="106">
        <v>454091000</v>
      </c>
      <c r="G19" s="106">
        <v>454091000</v>
      </c>
      <c r="H19" s="106">
        <v>454091000</v>
      </c>
      <c r="I19" s="106">
        <v>454091000</v>
      </c>
      <c r="J19" s="106">
        <v>454091000</v>
      </c>
      <c r="K19" s="106">
        <v>454091000</v>
      </c>
      <c r="L19" s="106">
        <v>454091000</v>
      </c>
      <c r="M19" s="106">
        <v>454091000</v>
      </c>
      <c r="N19" s="138">
        <f t="shared" si="0"/>
        <v>4540910000</v>
      </c>
      <c r="O19" s="86"/>
    </row>
    <row r="20" spans="1:18" ht="24" x14ac:dyDescent="0.25">
      <c r="A20" s="283"/>
      <c r="B20" s="136">
        <v>18</v>
      </c>
      <c r="C20" s="139" t="str">
        <f>'Resumen Totales'!B28</f>
        <v>Proyecto de Formulación de los lineamientos para el turismo sostenible. 2 años</v>
      </c>
      <c r="D20" s="106">
        <v>400000000</v>
      </c>
      <c r="E20" s="106">
        <v>400000000</v>
      </c>
      <c r="F20" s="171"/>
      <c r="G20" s="170"/>
      <c r="H20" s="170"/>
      <c r="I20" s="170"/>
      <c r="J20" s="170"/>
      <c r="K20" s="170"/>
      <c r="L20" s="170"/>
      <c r="M20" s="170"/>
      <c r="N20" s="138">
        <f t="shared" si="0"/>
        <v>800000000</v>
      </c>
      <c r="O20" s="86"/>
    </row>
    <row r="21" spans="1:18" ht="24" x14ac:dyDescent="0.25">
      <c r="A21" s="283" t="s">
        <v>330</v>
      </c>
      <c r="B21" s="136">
        <v>19</v>
      </c>
      <c r="C21" s="140" t="str">
        <f>'Resumen Totales'!B30</f>
        <v>Proyecto de Restauración  ecológica de bosques, rondas hídricas y nacederos. 10 años</v>
      </c>
      <c r="D21" s="106">
        <v>398860000</v>
      </c>
      <c r="E21" s="106">
        <v>398860000</v>
      </c>
      <c r="F21" s="106">
        <v>398860000</v>
      </c>
      <c r="G21" s="106">
        <v>398860000</v>
      </c>
      <c r="H21" s="106">
        <v>398860000</v>
      </c>
      <c r="I21" s="106">
        <v>398860000</v>
      </c>
      <c r="J21" s="106">
        <v>398860000</v>
      </c>
      <c r="K21" s="106">
        <v>398860000</v>
      </c>
      <c r="L21" s="106">
        <v>398860000</v>
      </c>
      <c r="M21" s="106">
        <v>398860000</v>
      </c>
      <c r="N21" s="138">
        <f t="shared" si="0"/>
        <v>3988600000</v>
      </c>
      <c r="O21" s="86"/>
    </row>
    <row r="22" spans="1:18" ht="24" x14ac:dyDescent="0.25">
      <c r="A22" s="283"/>
      <c r="B22" s="136">
        <v>20</v>
      </c>
      <c r="C22" s="140" t="str">
        <f>'Resumen Totales'!B31</f>
        <v>Proyecto de Directrices para la conservación y el uso sostenible de las especies de fauna. 5 años</v>
      </c>
      <c r="D22" s="106">
        <v>150000000</v>
      </c>
      <c r="E22" s="106">
        <v>150000000</v>
      </c>
      <c r="F22" s="106">
        <v>150000000</v>
      </c>
      <c r="G22" s="106">
        <v>150000000</v>
      </c>
      <c r="H22" s="106">
        <v>150000000</v>
      </c>
      <c r="I22" s="171"/>
      <c r="J22" s="171"/>
      <c r="K22" s="171"/>
      <c r="L22" s="171"/>
      <c r="M22" s="171"/>
      <c r="N22" s="138">
        <f t="shared" si="0"/>
        <v>750000000</v>
      </c>
      <c r="O22" s="86"/>
      <c r="P22" s="85"/>
    </row>
    <row r="23" spans="1:18" ht="24" x14ac:dyDescent="0.25">
      <c r="A23" s="283"/>
      <c r="B23" s="136">
        <v>21</v>
      </c>
      <c r="C23" s="140" t="str">
        <f>'Resumen Totales'!B32</f>
        <v>Proyecto de establecimiento de una nueva área protegida (AP) para la conservación de la biodiversidad. 2 años</v>
      </c>
      <c r="D23" s="106">
        <v>200000000</v>
      </c>
      <c r="E23" s="106">
        <v>200000000</v>
      </c>
      <c r="F23" s="171"/>
      <c r="G23" s="170"/>
      <c r="H23" s="170"/>
      <c r="I23" s="170"/>
      <c r="J23" s="170"/>
      <c r="K23" s="170"/>
      <c r="L23" s="170"/>
      <c r="M23" s="170"/>
      <c r="N23" s="138">
        <f t="shared" si="0"/>
        <v>400000000</v>
      </c>
      <c r="O23" s="86"/>
      <c r="R23" s="85"/>
    </row>
    <row r="24" spans="1:18" ht="24" x14ac:dyDescent="0.25">
      <c r="A24" s="283"/>
      <c r="B24" s="136">
        <v>22</v>
      </c>
      <c r="C24" s="140" t="str">
        <f>'Resumen Totales'!B33</f>
        <v>Proyecto de Formulación del plan de investigación sobre la base natural de la Cuenca. 2 años</v>
      </c>
      <c r="D24" s="106">
        <v>200000000</v>
      </c>
      <c r="E24" s="106">
        <v>200000000</v>
      </c>
      <c r="F24" s="171"/>
      <c r="G24" s="170"/>
      <c r="H24" s="170"/>
      <c r="I24" s="170"/>
      <c r="J24" s="170"/>
      <c r="K24" s="170"/>
      <c r="L24" s="170"/>
      <c r="M24" s="170"/>
      <c r="N24" s="138">
        <f t="shared" si="0"/>
        <v>400000000</v>
      </c>
      <c r="O24" s="86"/>
    </row>
    <row r="25" spans="1:18" ht="24" x14ac:dyDescent="0.25">
      <c r="A25" s="283"/>
      <c r="B25" s="136">
        <v>23</v>
      </c>
      <c r="C25" s="140" t="str">
        <f>'Resumen Totales'!B34</f>
        <v>Proyecto de Formulación del programa de monitoreo de los ecosistemas, recursos naturales y las variables climáticas. 10 años</v>
      </c>
      <c r="D25" s="106">
        <v>560000000</v>
      </c>
      <c r="E25" s="106">
        <v>560000000</v>
      </c>
      <c r="F25" s="106">
        <v>560000000</v>
      </c>
      <c r="G25" s="106">
        <v>560000000</v>
      </c>
      <c r="H25" s="106">
        <v>560000000</v>
      </c>
      <c r="I25" s="106">
        <v>560000000</v>
      </c>
      <c r="J25" s="106">
        <v>560000000</v>
      </c>
      <c r="K25" s="106">
        <v>560000000</v>
      </c>
      <c r="L25" s="106">
        <v>560000000</v>
      </c>
      <c r="M25" s="106">
        <v>560000000</v>
      </c>
      <c r="N25" s="138">
        <f t="shared" si="0"/>
        <v>5600000000</v>
      </c>
      <c r="O25" s="86"/>
    </row>
    <row r="26" spans="1:18" ht="24" x14ac:dyDescent="0.25">
      <c r="A26" s="283" t="s">
        <v>331</v>
      </c>
      <c r="B26" s="136">
        <v>24</v>
      </c>
      <c r="C26" s="180" t="str">
        <f>'Resumen Totales'!B36</f>
        <v>Proyecto de Estudio de evaluación semi-cuantitativa de riesgos ambientales y tecnológicos (por lo menos a escala 1:25000). 2 años</v>
      </c>
      <c r="D26" s="181">
        <v>1802500000</v>
      </c>
      <c r="E26" s="181">
        <v>1802500000</v>
      </c>
      <c r="F26" s="182"/>
      <c r="G26" s="185"/>
      <c r="H26" s="185"/>
      <c r="I26" s="185"/>
      <c r="J26" s="185"/>
      <c r="K26" s="185"/>
      <c r="L26" s="185"/>
      <c r="M26" s="185"/>
      <c r="N26" s="184">
        <f t="shared" si="0"/>
        <v>3605000000</v>
      </c>
      <c r="O26" s="86"/>
      <c r="P26" s="85"/>
    </row>
    <row r="27" spans="1:18" x14ac:dyDescent="0.25">
      <c r="A27" s="283"/>
      <c r="B27" s="136">
        <v>25</v>
      </c>
      <c r="C27" s="180" t="str">
        <f>'Resumen Totales'!B37</f>
        <v>Proyecto de Diseño de un sistema de alerta temprana. 1 año</v>
      </c>
      <c r="D27" s="181">
        <v>652500000</v>
      </c>
      <c r="E27" s="182"/>
      <c r="F27" s="182"/>
      <c r="G27" s="185"/>
      <c r="H27" s="185"/>
      <c r="I27" s="185"/>
      <c r="J27" s="185"/>
      <c r="K27" s="185"/>
      <c r="L27" s="185"/>
      <c r="M27" s="185"/>
      <c r="N27" s="184">
        <f t="shared" si="0"/>
        <v>652500000</v>
      </c>
      <c r="O27" s="86"/>
    </row>
    <row r="28" spans="1:18" ht="24" x14ac:dyDescent="0.25">
      <c r="A28" s="283"/>
      <c r="B28" s="136">
        <v>26</v>
      </c>
      <c r="C28" s="137" t="str">
        <f>'Resumen Totales'!B38</f>
        <v>Proyecto de Estudio demografico para la definición de zonas de expansión urbanas. 1 año</v>
      </c>
      <c r="D28" s="106">
        <v>400000000</v>
      </c>
      <c r="E28" s="171"/>
      <c r="F28" s="171"/>
      <c r="G28" s="172"/>
      <c r="H28" s="172"/>
      <c r="I28" s="172"/>
      <c r="J28" s="172"/>
      <c r="K28" s="172"/>
      <c r="L28" s="172"/>
      <c r="M28" s="172"/>
      <c r="N28" s="138">
        <f t="shared" si="0"/>
        <v>400000000</v>
      </c>
      <c r="O28" s="86"/>
    </row>
    <row r="29" spans="1:18" ht="24" x14ac:dyDescent="0.25">
      <c r="A29" s="283" t="s">
        <v>332</v>
      </c>
      <c r="B29" s="136">
        <v>27</v>
      </c>
      <c r="C29" s="186" t="str">
        <f>'Resumen Totales'!B40</f>
        <v>Proyecto de Delimitación física, recuperación  y saneamiento de las rondas hídricas del río y principales afluentes. 4 años</v>
      </c>
      <c r="D29" s="181">
        <v>220000000</v>
      </c>
      <c r="E29" s="181">
        <v>220000000</v>
      </c>
      <c r="F29" s="181">
        <v>220000000</v>
      </c>
      <c r="G29" s="181">
        <v>220000000</v>
      </c>
      <c r="H29" s="182"/>
      <c r="I29" s="182"/>
      <c r="J29" s="182"/>
      <c r="K29" s="182"/>
      <c r="L29" s="182"/>
      <c r="M29" s="182"/>
      <c r="N29" s="184">
        <f t="shared" si="0"/>
        <v>880000000</v>
      </c>
      <c r="O29" s="86"/>
      <c r="R29" s="85"/>
    </row>
    <row r="30" spans="1:18" x14ac:dyDescent="0.25">
      <c r="A30" s="283"/>
      <c r="B30" s="136">
        <v>28</v>
      </c>
      <c r="C30" s="186" t="str">
        <f>'Resumen Totales'!B41</f>
        <v>Proyecto de Delimitación Física de las áreas de recarga de Acuíferos. 4 años</v>
      </c>
      <c r="D30" s="181">
        <v>1200000000</v>
      </c>
      <c r="E30" s="181">
        <v>1200000000</v>
      </c>
      <c r="F30" s="181">
        <v>1200000000</v>
      </c>
      <c r="G30" s="181">
        <v>1200000000</v>
      </c>
      <c r="H30" s="182"/>
      <c r="I30" s="182"/>
      <c r="J30" s="182"/>
      <c r="K30" s="182"/>
      <c r="L30" s="182"/>
      <c r="M30" s="182"/>
      <c r="N30" s="184">
        <f t="shared" si="0"/>
        <v>4800000000</v>
      </c>
      <c r="O30" s="86"/>
    </row>
    <row r="31" spans="1:18" ht="24" x14ac:dyDescent="0.25">
      <c r="A31" s="285" t="s">
        <v>333</v>
      </c>
      <c r="B31" s="136">
        <v>29</v>
      </c>
      <c r="C31" s="137" t="str">
        <f>'Resumen Totales'!B43</f>
        <v>Proyecto de  Fortalecimiento de redes de monitoreo de la calidad del agua. 2 años</v>
      </c>
      <c r="D31" s="106">
        <v>560000000</v>
      </c>
      <c r="E31" s="106">
        <v>560000000</v>
      </c>
      <c r="F31" s="171"/>
      <c r="G31" s="171"/>
      <c r="H31" s="171"/>
      <c r="I31" s="171"/>
      <c r="J31" s="171"/>
      <c r="K31" s="171"/>
      <c r="L31" s="171"/>
      <c r="M31" s="171"/>
      <c r="N31" s="138">
        <f t="shared" si="0"/>
        <v>1120000000</v>
      </c>
      <c r="O31" s="86"/>
    </row>
    <row r="32" spans="1:18" ht="24" x14ac:dyDescent="0.25">
      <c r="A32" s="286"/>
      <c r="B32" s="136">
        <v>30</v>
      </c>
      <c r="C32" s="180" t="str">
        <f>'Resumen Totales'!B44</f>
        <v>Proyecto de Instrumentación de cuencas para manejo y aprovechamiento controlado del recurso hídrico superficial y subterráneo. 4 años</v>
      </c>
      <c r="D32" s="181">
        <v>32500000</v>
      </c>
      <c r="E32" s="181">
        <v>32500000</v>
      </c>
      <c r="F32" s="181">
        <v>32500000</v>
      </c>
      <c r="G32" s="181">
        <v>32500000</v>
      </c>
      <c r="H32" s="182"/>
      <c r="I32" s="182"/>
      <c r="J32" s="182"/>
      <c r="K32" s="182"/>
      <c r="L32" s="182"/>
      <c r="M32" s="182"/>
      <c r="N32" s="184">
        <f t="shared" si="0"/>
        <v>130000000</v>
      </c>
      <c r="O32" s="86"/>
      <c r="P32" s="85"/>
    </row>
    <row r="33" spans="1:18" ht="24" x14ac:dyDescent="0.25">
      <c r="A33" s="287"/>
      <c r="B33" s="136">
        <v>31</v>
      </c>
      <c r="C33" s="180" t="str">
        <f>'Resumen Totales'!B45</f>
        <v>Proyecto de Seguimiento y Monitoreo de las concesiones otorgadas por Corpamag</v>
      </c>
      <c r="D33" s="181">
        <v>42500000</v>
      </c>
      <c r="E33" s="181">
        <v>42500000</v>
      </c>
      <c r="F33" s="181">
        <v>42500000</v>
      </c>
      <c r="G33" s="181">
        <v>42500000</v>
      </c>
      <c r="H33" s="182"/>
      <c r="I33" s="182"/>
      <c r="J33" s="182"/>
      <c r="K33" s="182"/>
      <c r="L33" s="182"/>
      <c r="M33" s="182"/>
      <c r="N33" s="184">
        <f t="shared" si="0"/>
        <v>170000000</v>
      </c>
      <c r="O33" s="86"/>
      <c r="P33" s="85"/>
    </row>
    <row r="34" spans="1:18" x14ac:dyDescent="0.25">
      <c r="A34" s="282" t="s">
        <v>17</v>
      </c>
      <c r="B34" s="282"/>
      <c r="C34" s="282"/>
      <c r="D34" s="141">
        <f>SUM(D3:D33)</f>
        <v>16617546200</v>
      </c>
      <c r="E34" s="141">
        <f t="shared" ref="E34:N34" si="1">SUM(E3:E33)</f>
        <v>14113195200</v>
      </c>
      <c r="F34" s="141">
        <f>SUM(F3:F33)</f>
        <v>9495695200</v>
      </c>
      <c r="G34" s="141">
        <f t="shared" si="1"/>
        <v>9495695200</v>
      </c>
      <c r="H34" s="141">
        <f t="shared" si="1"/>
        <v>1743195200</v>
      </c>
      <c r="I34" s="141">
        <f t="shared" si="1"/>
        <v>1537951000</v>
      </c>
      <c r="J34" s="141">
        <f t="shared" si="1"/>
        <v>1537951000</v>
      </c>
      <c r="K34" s="141">
        <f t="shared" si="1"/>
        <v>1537951000</v>
      </c>
      <c r="L34" s="141">
        <f t="shared" si="1"/>
        <v>1412951000</v>
      </c>
      <c r="M34" s="141">
        <f t="shared" si="1"/>
        <v>1412951000</v>
      </c>
      <c r="N34" s="141">
        <f t="shared" si="1"/>
        <v>58905082000</v>
      </c>
      <c r="O34" s="86"/>
      <c r="R34" s="85"/>
    </row>
    <row r="35" spans="1:18" x14ac:dyDescent="0.25">
      <c r="A35" s="282" t="s">
        <v>19</v>
      </c>
      <c r="B35" s="282"/>
      <c r="C35" s="282"/>
      <c r="D35" s="173">
        <f>(D34/$N$34)</f>
        <v>0.28210717370701566</v>
      </c>
      <c r="E35" s="173">
        <f t="shared" ref="E35:M35" si="2">(E34/$N$34)</f>
        <v>0.23959214928178862</v>
      </c>
      <c r="F35" s="173">
        <f t="shared" si="2"/>
        <v>0.16120332707456378</v>
      </c>
      <c r="G35" s="173">
        <f t="shared" si="2"/>
        <v>0.16120332707456378</v>
      </c>
      <c r="H35" s="173">
        <f t="shared" si="2"/>
        <v>2.959329043969415E-2</v>
      </c>
      <c r="I35" s="173">
        <f t="shared" si="2"/>
        <v>2.6108969681087956E-2</v>
      </c>
      <c r="J35" s="173">
        <f t="shared" si="2"/>
        <v>2.6108969681087956E-2</v>
      </c>
      <c r="K35" s="173">
        <f t="shared" si="2"/>
        <v>2.6108969681087956E-2</v>
      </c>
      <c r="L35" s="173">
        <f t="shared" si="2"/>
        <v>2.3986911689555072E-2</v>
      </c>
      <c r="M35" s="173">
        <f t="shared" si="2"/>
        <v>2.3986911689555072E-2</v>
      </c>
      <c r="N35" s="174">
        <f>(N34/$N$34)</f>
        <v>1</v>
      </c>
    </row>
    <row r="36" spans="1:18" x14ac:dyDescent="0.25">
      <c r="A36" s="103"/>
    </row>
    <row r="37" spans="1:18" x14ac:dyDescent="0.25">
      <c r="A37" s="103"/>
    </row>
    <row r="38" spans="1:18" x14ac:dyDescent="0.25">
      <c r="C38" s="276" t="s">
        <v>206</v>
      </c>
      <c r="D38" s="276"/>
      <c r="E38" s="276"/>
      <c r="F38" s="276"/>
      <c r="G38" s="276"/>
      <c r="H38" s="276"/>
      <c r="I38" s="276"/>
      <c r="J38" s="276"/>
      <c r="K38" s="276"/>
      <c r="L38" s="276"/>
      <c r="M38" s="276"/>
      <c r="N38" s="276"/>
    </row>
    <row r="39" spans="1:18" x14ac:dyDescent="0.25">
      <c r="C39" s="284" t="s">
        <v>289</v>
      </c>
      <c r="D39" s="281" t="s">
        <v>288</v>
      </c>
      <c r="E39" s="281"/>
      <c r="F39" s="281"/>
      <c r="G39" s="281"/>
      <c r="H39" s="281"/>
      <c r="I39" s="281"/>
      <c r="J39" s="281"/>
      <c r="K39" s="281"/>
      <c r="L39" s="281"/>
      <c r="M39" s="281"/>
      <c r="N39" s="281"/>
    </row>
    <row r="40" spans="1:18" x14ac:dyDescent="0.25">
      <c r="C40" s="284"/>
      <c r="D40" s="165" t="s">
        <v>415</v>
      </c>
      <c r="E40" s="165" t="s">
        <v>416</v>
      </c>
      <c r="F40" s="165" t="s">
        <v>417</v>
      </c>
      <c r="G40" s="165" t="s">
        <v>418</v>
      </c>
      <c r="H40" s="165" t="s">
        <v>419</v>
      </c>
      <c r="I40" s="165" t="s">
        <v>420</v>
      </c>
      <c r="J40" s="165" t="s">
        <v>421</v>
      </c>
      <c r="K40" s="165" t="s">
        <v>422</v>
      </c>
      <c r="L40" s="165" t="s">
        <v>423</v>
      </c>
      <c r="M40" s="165" t="s">
        <v>424</v>
      </c>
      <c r="N40" s="104" t="s">
        <v>17</v>
      </c>
    </row>
    <row r="41" spans="1:18" x14ac:dyDescent="0.25">
      <c r="A41" s="117">
        <f>'Resumen Totales'!N4</f>
        <v>0.70724296023497202</v>
      </c>
      <c r="C41" s="187" t="s">
        <v>449</v>
      </c>
      <c r="D41" s="95">
        <f>D34*$A$41</f>
        <v>11752642566.329411</v>
      </c>
      <c r="E41" s="95">
        <f>E34*$A$41</f>
        <v>9981457951.6219978</v>
      </c>
      <c r="F41" s="95">
        <f>F34*$A$41</f>
        <v>6715763582.7370148</v>
      </c>
      <c r="G41" s="95">
        <f>G34*$A$41</f>
        <v>6715763582.7370148</v>
      </c>
      <c r="H41" s="95">
        <f t="shared" ref="H41:J41" si="3">H34*$A$41</f>
        <v>1232862533.5153942</v>
      </c>
      <c r="I41" s="95">
        <f t="shared" si="3"/>
        <v>1087705017.9363356</v>
      </c>
      <c r="J41" s="95">
        <f t="shared" si="3"/>
        <v>1087705017.9363356</v>
      </c>
      <c r="K41" s="95">
        <f>K34*$A$41</f>
        <v>1087705017.9363356</v>
      </c>
      <c r="L41" s="95">
        <f>L34*$A$41</f>
        <v>999299647.90696394</v>
      </c>
      <c r="M41" s="95">
        <f>M34*$A$41</f>
        <v>999299647.90696394</v>
      </c>
      <c r="N41" s="118">
        <f>SUM(D41:M41)</f>
        <v>41660204566.563766</v>
      </c>
    </row>
    <row r="42" spans="1:18" x14ac:dyDescent="0.25">
      <c r="A42" s="117">
        <f>'Resumen Totales'!N5</f>
        <v>0</v>
      </c>
      <c r="C42" s="94" t="s">
        <v>7</v>
      </c>
      <c r="D42" s="95"/>
      <c r="E42" s="95"/>
      <c r="F42" s="95"/>
      <c r="G42" s="95"/>
      <c r="H42" s="95"/>
      <c r="I42" s="95"/>
      <c r="J42" s="95"/>
      <c r="K42" s="95"/>
      <c r="L42" s="95"/>
      <c r="M42" s="95"/>
      <c r="N42" s="118"/>
    </row>
    <row r="43" spans="1:18" x14ac:dyDescent="0.25">
      <c r="A43" s="117">
        <f>'Resumen Totales'!N6</f>
        <v>0.28449741588141592</v>
      </c>
      <c r="C43" s="94" t="s">
        <v>8</v>
      </c>
      <c r="D43" s="95">
        <f>D34*$A$43</f>
        <v>4727648952.1900425</v>
      </c>
      <c r="E43" s="95">
        <f t="shared" ref="E43:K43" si="4">E34*$A$43</f>
        <v>4015167564.2300029</v>
      </c>
      <c r="F43" s="95">
        <f>F34*$A$43</f>
        <v>2701500746.3975649</v>
      </c>
      <c r="G43" s="95">
        <f t="shared" si="4"/>
        <v>2701500746.3975649</v>
      </c>
      <c r="H43" s="95">
        <f t="shared" si="4"/>
        <v>495934529.77688801</v>
      </c>
      <c r="I43" s="95">
        <f t="shared" si="4"/>
        <v>437543085.25223947</v>
      </c>
      <c r="J43" s="95">
        <f t="shared" si="4"/>
        <v>437543085.25223947</v>
      </c>
      <c r="K43" s="95">
        <f t="shared" si="4"/>
        <v>437543085.25223947</v>
      </c>
      <c r="L43" s="95">
        <f>L34*$A$43</f>
        <v>401980908.26706249</v>
      </c>
      <c r="M43" s="95">
        <f>M34*$A$43</f>
        <v>401980908.26706249</v>
      </c>
      <c r="N43" s="118">
        <f t="shared" ref="N43:N46" si="5">SUM(D43:M43)</f>
        <v>16758343611.282907</v>
      </c>
    </row>
    <row r="44" spans="1:18" x14ac:dyDescent="0.25">
      <c r="A44" s="117">
        <f>'Resumen Totales'!N7</f>
        <v>8.2596238836120835E-3</v>
      </c>
      <c r="C44" s="187" t="s">
        <v>448</v>
      </c>
      <c r="D44" s="95">
        <f>D34*$A$44</f>
        <v>137254681.48054722</v>
      </c>
      <c r="E44" s="95">
        <f t="shared" ref="E44:L44" si="6">E34*$A$44</f>
        <v>116569684.14799942</v>
      </c>
      <c r="F44" s="95">
        <f>F34*$A$44</f>
        <v>78430870.865420625</v>
      </c>
      <c r="G44" s="95">
        <f t="shared" si="6"/>
        <v>78430870.865420625</v>
      </c>
      <c r="H44" s="95">
        <f t="shared" si="6"/>
        <v>14398136.707717942</v>
      </c>
      <c r="I44" s="95">
        <f t="shared" si="6"/>
        <v>12702896.811425088</v>
      </c>
      <c r="J44" s="95">
        <f t="shared" si="6"/>
        <v>12702896.811425088</v>
      </c>
      <c r="K44" s="95">
        <f t="shared" si="6"/>
        <v>12702896.811425088</v>
      </c>
      <c r="L44" s="95">
        <f t="shared" si="6"/>
        <v>11670443.825973578</v>
      </c>
      <c r="M44" s="95">
        <f t="shared" ref="M44" si="7">M34*$A$44</f>
        <v>11670443.825973578</v>
      </c>
      <c r="N44" s="118">
        <f t="shared" si="5"/>
        <v>486533822.1533283</v>
      </c>
    </row>
    <row r="45" spans="1:18" x14ac:dyDescent="0.25">
      <c r="A45" s="117">
        <f>'Resumen Totales'!N8</f>
        <v>0</v>
      </c>
      <c r="C45" s="94" t="s">
        <v>30</v>
      </c>
      <c r="D45" s="95"/>
      <c r="E45" s="95"/>
      <c r="F45" s="95"/>
      <c r="G45" s="95"/>
      <c r="H45" s="95"/>
      <c r="I45" s="95"/>
      <c r="J45" s="95"/>
      <c r="K45" s="95"/>
      <c r="L45" s="95"/>
      <c r="M45" s="95"/>
      <c r="N45" s="118"/>
    </row>
    <row r="46" spans="1:18" x14ac:dyDescent="0.25">
      <c r="C46" s="99" t="s">
        <v>17</v>
      </c>
      <c r="D46" s="101">
        <f>SUM(D41:D45)</f>
        <v>16617546200</v>
      </c>
      <c r="E46" s="101">
        <f t="shared" ref="E46:M46" si="8">SUM(E41:E45)</f>
        <v>14113195200</v>
      </c>
      <c r="F46" s="101">
        <f>SUM(F41:F45)</f>
        <v>9495695200</v>
      </c>
      <c r="G46" s="101">
        <f t="shared" si="8"/>
        <v>9495695200</v>
      </c>
      <c r="H46" s="101">
        <f t="shared" si="8"/>
        <v>1743195200</v>
      </c>
      <c r="I46" s="101">
        <f t="shared" si="8"/>
        <v>1537951000</v>
      </c>
      <c r="J46" s="101">
        <f t="shared" si="8"/>
        <v>1537951000</v>
      </c>
      <c r="K46" s="101">
        <f t="shared" si="8"/>
        <v>1537951000</v>
      </c>
      <c r="L46" s="101">
        <f t="shared" si="8"/>
        <v>1412951000</v>
      </c>
      <c r="M46" s="101">
        <f t="shared" si="8"/>
        <v>1412951000</v>
      </c>
      <c r="N46" s="118">
        <f t="shared" si="5"/>
        <v>58905082000</v>
      </c>
    </row>
    <row r="47" spans="1:18" x14ac:dyDescent="0.25">
      <c r="C47" s="115" t="s">
        <v>19</v>
      </c>
      <c r="D47" s="119">
        <f t="shared" ref="D47:J47" si="9">D46/$N$46</f>
        <v>0.28210717370701566</v>
      </c>
      <c r="E47" s="119">
        <f t="shared" si="9"/>
        <v>0.23959214928178862</v>
      </c>
      <c r="F47" s="119">
        <f t="shared" si="9"/>
        <v>0.16120332707456378</v>
      </c>
      <c r="G47" s="119">
        <f t="shared" si="9"/>
        <v>0.16120332707456378</v>
      </c>
      <c r="H47" s="119">
        <f t="shared" si="9"/>
        <v>2.959329043969415E-2</v>
      </c>
      <c r="I47" s="119">
        <f t="shared" si="9"/>
        <v>2.6108969681087956E-2</v>
      </c>
      <c r="J47" s="119">
        <f t="shared" si="9"/>
        <v>2.6108969681087956E-2</v>
      </c>
      <c r="K47" s="119">
        <f>K46/$N$46</f>
        <v>2.6108969681087956E-2</v>
      </c>
      <c r="L47" s="119">
        <f>L46/$N$46</f>
        <v>2.3986911689555072E-2</v>
      </c>
      <c r="M47" s="119">
        <f>M46/$N$46</f>
        <v>2.3986911689555072E-2</v>
      </c>
      <c r="N47" s="120">
        <f>N46/$N$46</f>
        <v>1</v>
      </c>
      <c r="O47" s="83"/>
    </row>
    <row r="51" spans="3:8" x14ac:dyDescent="0.25">
      <c r="C51" s="116"/>
    </row>
    <row r="60" spans="3:8" x14ac:dyDescent="0.25">
      <c r="C60" s="107"/>
      <c r="D60" s="107"/>
      <c r="E60" s="107"/>
      <c r="F60" s="107"/>
      <c r="G60" s="107"/>
      <c r="H60" s="107"/>
    </row>
    <row r="61" spans="3:8" x14ac:dyDescent="0.25">
      <c r="C61" s="107"/>
      <c r="D61" s="113"/>
      <c r="E61" s="113"/>
      <c r="F61" s="113"/>
      <c r="G61" s="107"/>
      <c r="H61" s="107"/>
    </row>
    <row r="62" spans="3:8" x14ac:dyDescent="0.25">
      <c r="C62" s="107"/>
      <c r="D62" s="108"/>
      <c r="E62" s="108"/>
      <c r="F62" s="108"/>
      <c r="G62" s="107"/>
      <c r="H62" s="107"/>
    </row>
    <row r="63" spans="3:8" x14ac:dyDescent="0.25">
      <c r="C63" s="107"/>
      <c r="D63" s="105"/>
      <c r="E63" s="105"/>
      <c r="F63" s="109"/>
      <c r="G63" s="107"/>
      <c r="H63" s="107"/>
    </row>
    <row r="64" spans="3:8" x14ac:dyDescent="0.25">
      <c r="C64" s="107"/>
      <c r="D64" s="105"/>
      <c r="E64" s="105"/>
      <c r="F64" s="105"/>
      <c r="G64" s="107"/>
      <c r="H64" s="107"/>
    </row>
    <row r="65" spans="3:8" x14ac:dyDescent="0.25">
      <c r="C65" s="107"/>
      <c r="D65" s="110"/>
      <c r="E65" s="110"/>
      <c r="F65" s="110"/>
      <c r="G65" s="107"/>
      <c r="H65" s="107"/>
    </row>
    <row r="66" spans="3:8" x14ac:dyDescent="0.25">
      <c r="C66" s="107"/>
      <c r="D66" s="108"/>
      <c r="E66" s="108"/>
      <c r="F66" s="108"/>
      <c r="G66" s="107"/>
      <c r="H66" s="107"/>
    </row>
    <row r="67" spans="3:8" x14ac:dyDescent="0.25">
      <c r="C67" s="107"/>
      <c r="D67" s="107"/>
      <c r="E67" s="107"/>
      <c r="F67" s="107"/>
      <c r="G67" s="107"/>
      <c r="H67" s="107"/>
    </row>
    <row r="68" spans="3:8" x14ac:dyDescent="0.25">
      <c r="C68" s="107"/>
      <c r="D68" s="107"/>
      <c r="E68" s="107"/>
      <c r="F68" s="107"/>
      <c r="G68" s="107"/>
      <c r="H68" s="107"/>
    </row>
    <row r="69" spans="3:8" x14ac:dyDescent="0.25">
      <c r="C69" s="107"/>
      <c r="D69" s="107"/>
      <c r="E69" s="107"/>
      <c r="F69" s="107"/>
      <c r="G69" s="107"/>
      <c r="H69" s="107"/>
    </row>
    <row r="70" spans="3:8" x14ac:dyDescent="0.25">
      <c r="C70" s="107"/>
      <c r="D70" s="107"/>
      <c r="E70" s="107"/>
      <c r="F70" s="107"/>
      <c r="G70" s="107"/>
      <c r="H70" s="107"/>
    </row>
    <row r="71" spans="3:8" x14ac:dyDescent="0.25">
      <c r="C71" s="107"/>
      <c r="D71" s="107"/>
      <c r="E71" s="107"/>
      <c r="F71" s="107"/>
      <c r="G71" s="107"/>
      <c r="H71" s="107"/>
    </row>
    <row r="72" spans="3:8" x14ac:dyDescent="0.25">
      <c r="C72" s="107"/>
      <c r="D72" s="107"/>
      <c r="E72" s="107"/>
      <c r="F72" s="107"/>
      <c r="G72" s="107"/>
      <c r="H72" s="107"/>
    </row>
    <row r="73" spans="3:8" x14ac:dyDescent="0.25">
      <c r="C73" s="107"/>
      <c r="D73" s="107"/>
      <c r="E73" s="107"/>
      <c r="F73" s="107"/>
      <c r="G73" s="107"/>
      <c r="H73" s="107"/>
    </row>
    <row r="74" spans="3:8" x14ac:dyDescent="0.25">
      <c r="C74" s="107"/>
      <c r="D74" s="108"/>
      <c r="E74" s="108"/>
      <c r="F74" s="108"/>
      <c r="G74" s="107"/>
      <c r="H74" s="107"/>
    </row>
    <row r="75" spans="3:8" x14ac:dyDescent="0.25">
      <c r="C75" s="107"/>
      <c r="D75" s="108"/>
      <c r="E75" s="108"/>
      <c r="F75" s="108"/>
      <c r="G75" s="107"/>
      <c r="H75" s="107"/>
    </row>
    <row r="76" spans="3:8" x14ac:dyDescent="0.25">
      <c r="C76" s="107"/>
      <c r="D76" s="105"/>
      <c r="E76" s="105"/>
      <c r="F76" s="109"/>
      <c r="G76" s="107"/>
      <c r="H76" s="107"/>
    </row>
    <row r="77" spans="3:8" x14ac:dyDescent="0.25">
      <c r="C77" s="107"/>
      <c r="D77" s="107"/>
      <c r="E77" s="107"/>
      <c r="F77" s="111"/>
      <c r="G77" s="107"/>
      <c r="H77" s="107"/>
    </row>
    <row r="78" spans="3:8" x14ac:dyDescent="0.25">
      <c r="C78" s="107"/>
      <c r="D78" s="107"/>
      <c r="E78" s="107"/>
      <c r="F78" s="107"/>
      <c r="G78" s="107"/>
      <c r="H78" s="107"/>
    </row>
    <row r="79" spans="3:8" x14ac:dyDescent="0.25">
      <c r="C79" s="107"/>
      <c r="D79" s="107"/>
      <c r="E79" s="107"/>
      <c r="F79" s="107"/>
      <c r="G79" s="107"/>
      <c r="H79" s="107"/>
    </row>
    <row r="80" spans="3:8" x14ac:dyDescent="0.25">
      <c r="C80" s="107"/>
      <c r="D80" s="107"/>
      <c r="E80" s="107"/>
      <c r="F80" s="107"/>
      <c r="G80" s="107"/>
      <c r="H80" s="107"/>
    </row>
    <row r="81" spans="3:8" x14ac:dyDescent="0.25">
      <c r="C81" s="107"/>
      <c r="D81" s="107"/>
      <c r="E81" s="107"/>
      <c r="F81" s="107"/>
      <c r="G81" s="107"/>
      <c r="H81" s="107"/>
    </row>
    <row r="82" spans="3:8" x14ac:dyDescent="0.25">
      <c r="C82" s="107"/>
      <c r="D82" s="107"/>
      <c r="E82" s="112"/>
      <c r="F82" s="112"/>
      <c r="G82" s="107"/>
      <c r="H82" s="107"/>
    </row>
    <row r="83" spans="3:8" x14ac:dyDescent="0.25">
      <c r="C83" s="107"/>
      <c r="D83" s="107"/>
      <c r="E83" s="112"/>
      <c r="F83" s="112"/>
      <c r="G83" s="107"/>
      <c r="H83" s="107"/>
    </row>
    <row r="84" spans="3:8" x14ac:dyDescent="0.25">
      <c r="C84" s="107"/>
      <c r="D84" s="107"/>
      <c r="E84" s="112"/>
      <c r="F84" s="112"/>
      <c r="G84" s="107"/>
      <c r="H84" s="107"/>
    </row>
    <row r="85" spans="3:8" x14ac:dyDescent="0.25">
      <c r="C85" s="107"/>
      <c r="D85" s="107"/>
      <c r="E85" s="112"/>
      <c r="F85" s="112"/>
      <c r="G85" s="107"/>
      <c r="H85" s="107"/>
    </row>
    <row r="86" spans="3:8" x14ac:dyDescent="0.25">
      <c r="C86" s="107"/>
      <c r="D86" s="107"/>
      <c r="E86" s="112"/>
      <c r="F86" s="112"/>
      <c r="G86" s="107"/>
      <c r="H86" s="107"/>
    </row>
    <row r="87" spans="3:8" x14ac:dyDescent="0.25">
      <c r="C87" s="107"/>
      <c r="D87" s="107"/>
      <c r="E87" s="112"/>
      <c r="F87" s="112"/>
      <c r="G87" s="107"/>
      <c r="H87" s="107"/>
    </row>
    <row r="88" spans="3:8" x14ac:dyDescent="0.25">
      <c r="C88" s="107"/>
      <c r="D88" s="107"/>
      <c r="E88" s="112"/>
      <c r="F88" s="112"/>
      <c r="G88" s="107"/>
      <c r="H88" s="107"/>
    </row>
    <row r="89" spans="3:8" x14ac:dyDescent="0.25">
      <c r="C89" s="107"/>
      <c r="D89" s="107"/>
      <c r="E89" s="112"/>
      <c r="F89" s="112"/>
      <c r="G89" s="107"/>
      <c r="H89" s="107"/>
    </row>
    <row r="90" spans="3:8" x14ac:dyDescent="0.25">
      <c r="C90" s="107"/>
      <c r="D90" s="107"/>
      <c r="E90" s="112"/>
      <c r="F90" s="112"/>
      <c r="G90" s="107"/>
      <c r="H90" s="107"/>
    </row>
    <row r="91" spans="3:8" x14ac:dyDescent="0.25">
      <c r="C91" s="107"/>
      <c r="D91" s="107"/>
      <c r="E91" s="107"/>
      <c r="F91" s="112"/>
      <c r="G91" s="107"/>
      <c r="H91" s="107"/>
    </row>
    <row r="92" spans="3:8" x14ac:dyDescent="0.25">
      <c r="C92" s="107"/>
      <c r="D92" s="107"/>
      <c r="E92" s="107"/>
      <c r="F92" s="107"/>
      <c r="G92" s="107"/>
      <c r="H92" s="107"/>
    </row>
    <row r="93" spans="3:8" x14ac:dyDescent="0.25">
      <c r="C93" s="107"/>
      <c r="D93" s="107"/>
      <c r="E93" s="107"/>
      <c r="F93" s="107"/>
      <c r="G93" s="107"/>
      <c r="H93" s="107"/>
    </row>
    <row r="94" spans="3:8" x14ac:dyDescent="0.25">
      <c r="C94" s="107"/>
      <c r="D94" s="107"/>
      <c r="E94" s="107"/>
      <c r="F94" s="107"/>
      <c r="G94" s="107"/>
      <c r="H94" s="107"/>
    </row>
  </sheetData>
  <mergeCells count="19">
    <mergeCell ref="C39:C40"/>
    <mergeCell ref="C38:N38"/>
    <mergeCell ref="D39:N39"/>
    <mergeCell ref="A35:C35"/>
    <mergeCell ref="A4:A6"/>
    <mergeCell ref="A10:A13"/>
    <mergeCell ref="A14:A17"/>
    <mergeCell ref="A18:A20"/>
    <mergeCell ref="A21:A25"/>
    <mergeCell ref="A31:A33"/>
    <mergeCell ref="N1:N2"/>
    <mergeCell ref="A1:A2"/>
    <mergeCell ref="B1:B2"/>
    <mergeCell ref="C1:C2"/>
    <mergeCell ref="A34:C34"/>
    <mergeCell ref="A29:A30"/>
    <mergeCell ref="D1:L1"/>
    <mergeCell ref="A7:A8"/>
    <mergeCell ref="A26:A28"/>
  </mergeCells>
  <pageMargins left="0.75" right="0.75" top="1" bottom="1" header="0" footer="0"/>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17"/>
  <sheetViews>
    <sheetView tabSelected="1" zoomScale="85" zoomScaleNormal="85" workbookViewId="0">
      <pane ySplit="1" topLeftCell="A14" activePane="bottomLeft" state="frozen"/>
      <selection pane="bottomLeft" activeCell="D15" sqref="D15:D17"/>
    </sheetView>
  </sheetViews>
  <sheetFormatPr baseColWidth="10" defaultRowHeight="15" x14ac:dyDescent="0.25"/>
  <cols>
    <col min="1" max="1" width="7.140625" customWidth="1"/>
    <col min="2" max="2" width="37.7109375" customWidth="1"/>
    <col min="3" max="3" width="48.85546875" customWidth="1"/>
    <col min="4" max="4" width="34.140625" customWidth="1"/>
    <col min="5" max="5" width="31.28515625" customWidth="1"/>
    <col min="6" max="6" width="25.7109375" customWidth="1"/>
    <col min="7" max="7" width="73.7109375" customWidth="1"/>
    <col min="10" max="10" width="6.42578125" customWidth="1"/>
    <col min="11" max="11" width="21.42578125" customWidth="1"/>
    <col min="12" max="12" width="23.140625" customWidth="1"/>
    <col min="13" max="13" width="20.7109375" customWidth="1"/>
    <col min="14" max="14" width="19.85546875" customWidth="1"/>
    <col min="15" max="15" width="22.28515625" customWidth="1"/>
    <col min="16" max="16" width="26.140625" style="192" customWidth="1"/>
    <col min="17" max="17" width="25.85546875" customWidth="1"/>
    <col min="18" max="18" width="35" customWidth="1"/>
    <col min="19" max="19" width="34.85546875" customWidth="1"/>
    <col min="20" max="20" width="17.42578125" style="84" customWidth="1"/>
    <col min="21" max="21" width="28.5703125" style="114" customWidth="1"/>
    <col min="22" max="22" width="23.28515625" style="84" customWidth="1"/>
  </cols>
  <sheetData>
    <row r="1" spans="1:46" ht="36.75" customHeight="1" x14ac:dyDescent="0.25">
      <c r="A1" s="289" t="s">
        <v>279</v>
      </c>
      <c r="B1" s="289"/>
      <c r="C1" s="289"/>
      <c r="D1" s="289"/>
      <c r="E1" s="289"/>
      <c r="F1" s="289" t="s">
        <v>278</v>
      </c>
      <c r="G1" s="289"/>
      <c r="H1" s="193"/>
      <c r="I1" s="193"/>
      <c r="J1" s="194" t="s">
        <v>259</v>
      </c>
      <c r="K1" s="194" t="s">
        <v>277</v>
      </c>
      <c r="L1" s="194" t="s">
        <v>276</v>
      </c>
      <c r="M1" s="289" t="s">
        <v>275</v>
      </c>
      <c r="N1" s="289"/>
      <c r="O1" s="289"/>
      <c r="P1" s="189" t="s">
        <v>434</v>
      </c>
      <c r="Q1" s="189" t="s">
        <v>274</v>
      </c>
      <c r="R1" s="194" t="s">
        <v>273</v>
      </c>
      <c r="S1" s="194" t="s">
        <v>272</v>
      </c>
      <c r="T1" s="189" t="s">
        <v>271</v>
      </c>
      <c r="U1" s="195" t="s">
        <v>270</v>
      </c>
      <c r="V1" s="194" t="s">
        <v>269</v>
      </c>
      <c r="W1" s="196"/>
      <c r="X1" s="196"/>
      <c r="Y1" s="196"/>
      <c r="Z1" s="196"/>
      <c r="AA1" s="196"/>
      <c r="AB1" s="196"/>
      <c r="AC1" s="196"/>
      <c r="AD1" s="196"/>
      <c r="AE1" s="196"/>
      <c r="AF1" s="196"/>
      <c r="AG1" s="196"/>
      <c r="AH1" s="196"/>
      <c r="AI1" s="196"/>
      <c r="AJ1" s="196"/>
      <c r="AK1" s="196"/>
      <c r="AL1" s="196"/>
      <c r="AM1" s="196"/>
      <c r="AN1" s="196"/>
      <c r="AO1" s="196"/>
      <c r="AP1" s="196"/>
      <c r="AQ1" s="196"/>
      <c r="AR1" s="196"/>
      <c r="AS1" s="196"/>
      <c r="AT1" s="196"/>
    </row>
    <row r="2" spans="1:46" x14ac:dyDescent="0.25">
      <c r="A2" s="196"/>
      <c r="B2" s="197"/>
      <c r="C2" s="198"/>
      <c r="D2" s="196"/>
      <c r="E2" s="196"/>
      <c r="F2" s="196"/>
      <c r="G2" s="196"/>
      <c r="H2" s="196"/>
      <c r="I2" s="196"/>
      <c r="J2" s="196"/>
      <c r="K2" s="196"/>
      <c r="L2" s="196"/>
      <c r="M2" s="196"/>
      <c r="N2" s="196"/>
      <c r="O2" s="196"/>
      <c r="P2" s="199"/>
      <c r="Q2" s="196"/>
      <c r="R2" s="196"/>
      <c r="S2" s="196"/>
      <c r="T2" s="200"/>
      <c r="U2" s="201"/>
      <c r="V2" s="200"/>
      <c r="W2" s="196"/>
      <c r="X2" s="196"/>
      <c r="Y2" s="196"/>
      <c r="Z2" s="196"/>
      <c r="AA2" s="196"/>
      <c r="AB2" s="196"/>
      <c r="AC2" s="196"/>
      <c r="AD2" s="196"/>
      <c r="AE2" s="196"/>
      <c r="AF2" s="196"/>
      <c r="AG2" s="196"/>
      <c r="AH2" s="196"/>
      <c r="AI2" s="196"/>
      <c r="AJ2" s="196"/>
      <c r="AK2" s="196"/>
      <c r="AL2" s="196"/>
      <c r="AM2" s="196"/>
      <c r="AN2" s="196"/>
      <c r="AO2" s="196"/>
      <c r="AP2" s="196"/>
      <c r="AQ2" s="196"/>
      <c r="AR2" s="196"/>
      <c r="AS2" s="196"/>
      <c r="AT2" s="196"/>
    </row>
    <row r="3" spans="1:46" ht="29.25" customHeight="1" x14ac:dyDescent="0.25">
      <c r="A3" s="293" t="s">
        <v>450</v>
      </c>
      <c r="B3" s="189" t="s">
        <v>268</v>
      </c>
      <c r="C3" s="290" t="s">
        <v>213</v>
      </c>
      <c r="D3" s="290" t="s">
        <v>267</v>
      </c>
      <c r="E3" s="290" t="s">
        <v>211</v>
      </c>
      <c r="F3" s="290" t="s">
        <v>210</v>
      </c>
      <c r="G3" s="290" t="s">
        <v>209</v>
      </c>
      <c r="H3" s="196"/>
      <c r="I3" s="196"/>
      <c r="J3" s="196"/>
      <c r="K3" s="196"/>
      <c r="L3" s="196"/>
      <c r="M3" s="196"/>
      <c r="N3" s="196"/>
      <c r="O3" s="196"/>
      <c r="P3" s="199"/>
      <c r="Q3" s="196"/>
      <c r="R3" s="196"/>
      <c r="S3" s="196"/>
      <c r="T3" s="200"/>
      <c r="U3" s="201"/>
      <c r="V3" s="200"/>
      <c r="W3" s="196"/>
      <c r="X3" s="196"/>
      <c r="Y3" s="196"/>
      <c r="Z3" s="196"/>
      <c r="AA3" s="196"/>
      <c r="AB3" s="196"/>
      <c r="AC3" s="196"/>
      <c r="AD3" s="196"/>
      <c r="AE3" s="196"/>
      <c r="AF3" s="196"/>
      <c r="AG3" s="196"/>
      <c r="AH3" s="196"/>
      <c r="AI3" s="196"/>
      <c r="AJ3" s="196"/>
      <c r="AK3" s="196"/>
      <c r="AL3" s="196"/>
      <c r="AM3" s="196"/>
      <c r="AN3" s="196"/>
      <c r="AO3" s="196"/>
      <c r="AP3" s="196"/>
      <c r="AQ3" s="196"/>
      <c r="AR3" s="196"/>
      <c r="AS3" s="196"/>
      <c r="AT3" s="196"/>
    </row>
    <row r="4" spans="1:46" ht="40.5" customHeight="1" x14ac:dyDescent="0.25">
      <c r="A4" s="293"/>
      <c r="B4" s="189" t="s">
        <v>266</v>
      </c>
      <c r="C4" s="290"/>
      <c r="D4" s="290"/>
      <c r="E4" s="290"/>
      <c r="F4" s="290"/>
      <c r="G4" s="290"/>
      <c r="H4" s="196"/>
      <c r="I4" s="196"/>
      <c r="J4" s="196"/>
      <c r="K4" s="196"/>
      <c r="L4" s="196"/>
      <c r="M4" s="196"/>
      <c r="N4" s="196"/>
      <c r="O4" s="196"/>
      <c r="P4" s="199"/>
      <c r="Q4" s="196"/>
      <c r="R4" s="196"/>
      <c r="S4" s="196"/>
      <c r="T4" s="200"/>
      <c r="U4" s="201"/>
      <c r="V4" s="200"/>
      <c r="W4" s="196"/>
      <c r="X4" s="196"/>
      <c r="Y4" s="196"/>
      <c r="Z4" s="196"/>
      <c r="AA4" s="196"/>
      <c r="AB4" s="196"/>
      <c r="AC4" s="196"/>
      <c r="AD4" s="196"/>
      <c r="AE4" s="196"/>
      <c r="AF4" s="196"/>
      <c r="AG4" s="196"/>
      <c r="AH4" s="196"/>
      <c r="AI4" s="196"/>
      <c r="AJ4" s="196"/>
      <c r="AK4" s="196"/>
      <c r="AL4" s="196"/>
      <c r="AM4" s="196"/>
      <c r="AN4" s="196"/>
      <c r="AO4" s="196"/>
      <c r="AP4" s="196"/>
      <c r="AQ4" s="196"/>
      <c r="AR4" s="196"/>
      <c r="AS4" s="196"/>
      <c r="AT4" s="196"/>
    </row>
    <row r="5" spans="1:46" ht="153" x14ac:dyDescent="0.25">
      <c r="A5" s="293"/>
      <c r="B5" s="291" t="s">
        <v>265</v>
      </c>
      <c r="C5" s="292" t="s">
        <v>451</v>
      </c>
      <c r="D5" s="294" t="s">
        <v>581</v>
      </c>
      <c r="E5" s="294" t="s">
        <v>582</v>
      </c>
      <c r="F5" s="191" t="s">
        <v>241</v>
      </c>
      <c r="G5" s="191" t="s">
        <v>509</v>
      </c>
      <c r="H5" s="196"/>
      <c r="I5" s="196"/>
      <c r="J5" s="196"/>
      <c r="K5" s="196"/>
      <c r="L5" s="196"/>
      <c r="M5" s="196"/>
      <c r="N5" s="196"/>
      <c r="O5" s="196"/>
      <c r="P5" s="199"/>
      <c r="Q5" s="196"/>
      <c r="R5" s="196"/>
      <c r="S5" s="196"/>
      <c r="T5" s="200"/>
      <c r="U5" s="201"/>
      <c r="V5" s="200"/>
      <c r="W5" s="196"/>
      <c r="X5" s="196"/>
      <c r="Y5" s="196"/>
      <c r="Z5" s="196"/>
      <c r="AA5" s="196"/>
      <c r="AB5" s="196"/>
      <c r="AC5" s="196"/>
      <c r="AD5" s="196"/>
      <c r="AE5" s="196"/>
      <c r="AF5" s="196"/>
      <c r="AG5" s="196"/>
      <c r="AH5" s="196"/>
      <c r="AI5" s="196"/>
      <c r="AJ5" s="196"/>
      <c r="AK5" s="196"/>
      <c r="AL5" s="196"/>
      <c r="AM5" s="196"/>
      <c r="AN5" s="196"/>
      <c r="AO5" s="196"/>
      <c r="AP5" s="196"/>
      <c r="AQ5" s="196"/>
      <c r="AR5" s="196"/>
      <c r="AS5" s="196"/>
      <c r="AT5" s="196"/>
    </row>
    <row r="6" spans="1:46" ht="229.5" x14ac:dyDescent="0.25">
      <c r="A6" s="293"/>
      <c r="B6" s="291"/>
      <c r="C6" s="292"/>
      <c r="D6" s="295"/>
      <c r="E6" s="295"/>
      <c r="F6" s="191" t="s">
        <v>264</v>
      </c>
      <c r="G6" s="191" t="s">
        <v>511</v>
      </c>
      <c r="H6" s="196"/>
      <c r="I6" s="196"/>
      <c r="J6" s="196"/>
      <c r="K6" s="196"/>
      <c r="L6" s="196"/>
      <c r="M6" s="196"/>
      <c r="N6" s="196"/>
      <c r="O6" s="196"/>
      <c r="P6" s="199"/>
      <c r="Q6" s="196"/>
      <c r="R6" s="196"/>
      <c r="S6" s="196"/>
      <c r="T6" s="200"/>
      <c r="U6" s="201"/>
      <c r="V6" s="200"/>
      <c r="W6" s="196"/>
      <c r="X6" s="196"/>
      <c r="Y6" s="196"/>
      <c r="Z6" s="196"/>
      <c r="AA6" s="196"/>
      <c r="AB6" s="196"/>
      <c r="AC6" s="196"/>
      <c r="AD6" s="196"/>
      <c r="AE6" s="196"/>
      <c r="AF6" s="196"/>
      <c r="AG6" s="196"/>
      <c r="AH6" s="196"/>
      <c r="AI6" s="196"/>
      <c r="AJ6" s="196"/>
      <c r="AK6" s="196"/>
      <c r="AL6" s="196"/>
      <c r="AM6" s="196"/>
      <c r="AN6" s="196"/>
      <c r="AO6" s="196"/>
      <c r="AP6" s="196"/>
      <c r="AQ6" s="196"/>
      <c r="AR6" s="196"/>
      <c r="AS6" s="196"/>
      <c r="AT6" s="196"/>
    </row>
    <row r="7" spans="1:46" ht="127.5" x14ac:dyDescent="0.25">
      <c r="A7" s="293"/>
      <c r="B7" s="291"/>
      <c r="C7" s="292"/>
      <c r="D7" s="295"/>
      <c r="E7" s="295"/>
      <c r="F7" s="191" t="s">
        <v>605</v>
      </c>
      <c r="G7" s="191" t="s">
        <v>512</v>
      </c>
      <c r="H7" s="196"/>
      <c r="I7" s="196"/>
      <c r="J7" s="196"/>
      <c r="K7" s="196"/>
      <c r="L7" s="196"/>
      <c r="M7" s="196"/>
      <c r="N7" s="196"/>
      <c r="O7" s="196"/>
      <c r="P7" s="199"/>
      <c r="Q7" s="196"/>
      <c r="R7" s="196"/>
      <c r="S7" s="196"/>
      <c r="T7" s="200"/>
      <c r="U7" s="201"/>
      <c r="V7" s="200"/>
      <c r="W7" s="196"/>
      <c r="X7" s="196"/>
      <c r="Y7" s="196"/>
      <c r="Z7" s="196"/>
      <c r="AA7" s="196"/>
      <c r="AB7" s="196"/>
      <c r="AC7" s="196"/>
      <c r="AD7" s="196"/>
      <c r="AE7" s="196"/>
      <c r="AF7" s="196"/>
      <c r="AG7" s="196"/>
      <c r="AH7" s="196"/>
      <c r="AI7" s="196"/>
      <c r="AJ7" s="196"/>
      <c r="AK7" s="196"/>
      <c r="AL7" s="196"/>
      <c r="AM7" s="196"/>
      <c r="AN7" s="196"/>
      <c r="AO7" s="196"/>
      <c r="AP7" s="196"/>
      <c r="AQ7" s="196"/>
      <c r="AR7" s="196"/>
      <c r="AS7" s="196"/>
      <c r="AT7" s="196"/>
    </row>
    <row r="8" spans="1:46" ht="68.25" customHeight="1" x14ac:dyDescent="0.25">
      <c r="A8" s="293"/>
      <c r="B8" s="291"/>
      <c r="C8" s="292"/>
      <c r="D8" s="296"/>
      <c r="E8" s="296"/>
      <c r="F8" s="191" t="s">
        <v>207</v>
      </c>
      <c r="G8" s="191" t="s">
        <v>513</v>
      </c>
      <c r="H8" s="196"/>
      <c r="I8" s="196"/>
      <c r="J8" s="196"/>
      <c r="K8" s="196"/>
      <c r="L8" s="196"/>
      <c r="M8" s="196"/>
      <c r="N8" s="196"/>
      <c r="O8" s="196"/>
      <c r="P8" s="199"/>
      <c r="Q8" s="196"/>
      <c r="R8" s="196"/>
      <c r="S8" s="196"/>
      <c r="T8" s="200"/>
      <c r="U8" s="201"/>
      <c r="V8" s="200"/>
      <c r="W8" s="196"/>
      <c r="X8" s="196"/>
      <c r="Y8" s="196"/>
      <c r="Z8" s="196"/>
      <c r="AA8" s="196"/>
      <c r="AB8" s="196"/>
      <c r="AC8" s="196"/>
      <c r="AD8" s="196"/>
      <c r="AE8" s="196"/>
      <c r="AF8" s="196"/>
      <c r="AG8" s="196"/>
      <c r="AH8" s="196"/>
      <c r="AI8" s="196"/>
      <c r="AJ8" s="196"/>
      <c r="AK8" s="196"/>
      <c r="AL8" s="196"/>
      <c r="AM8" s="196"/>
      <c r="AN8" s="196"/>
      <c r="AO8" s="196"/>
      <c r="AP8" s="196"/>
      <c r="AQ8" s="196"/>
      <c r="AR8" s="196"/>
      <c r="AS8" s="196"/>
      <c r="AT8" s="196"/>
    </row>
    <row r="9" spans="1:46" ht="15" customHeight="1" x14ac:dyDescent="0.25">
      <c r="A9" s="293"/>
      <c r="B9" s="298" t="s">
        <v>263</v>
      </c>
      <c r="C9" s="313" t="s">
        <v>580</v>
      </c>
      <c r="D9" s="313" t="s">
        <v>583</v>
      </c>
      <c r="E9" s="313" t="s">
        <v>584</v>
      </c>
      <c r="F9" s="291" t="s">
        <v>605</v>
      </c>
      <c r="G9" s="291" t="s">
        <v>512</v>
      </c>
      <c r="H9" s="196"/>
      <c r="I9" s="196"/>
      <c r="J9" s="196"/>
      <c r="K9" s="196"/>
      <c r="L9" s="196"/>
      <c r="M9" s="196"/>
      <c r="N9" s="196"/>
      <c r="O9" s="196"/>
      <c r="P9" s="199"/>
      <c r="Q9" s="196"/>
      <c r="R9" s="196"/>
      <c r="S9" s="196"/>
      <c r="T9" s="200"/>
      <c r="U9" s="201"/>
      <c r="V9" s="200"/>
      <c r="W9" s="196"/>
      <c r="X9" s="196"/>
      <c r="Y9" s="196"/>
      <c r="Z9" s="196"/>
      <c r="AA9" s="196"/>
      <c r="AB9" s="196"/>
      <c r="AC9" s="196"/>
      <c r="AD9" s="196"/>
      <c r="AE9" s="196"/>
      <c r="AF9" s="196"/>
      <c r="AG9" s="196"/>
      <c r="AH9" s="196"/>
      <c r="AI9" s="196"/>
      <c r="AJ9" s="196"/>
      <c r="AK9" s="196"/>
      <c r="AL9" s="196"/>
      <c r="AM9" s="196"/>
      <c r="AN9" s="196"/>
      <c r="AO9" s="196"/>
      <c r="AP9" s="196"/>
      <c r="AQ9" s="196"/>
      <c r="AR9" s="196"/>
      <c r="AS9" s="196"/>
      <c r="AT9" s="196"/>
    </row>
    <row r="10" spans="1:46" ht="42.75" customHeight="1" x14ac:dyDescent="0.25">
      <c r="A10" s="293"/>
      <c r="B10" s="299"/>
      <c r="C10" s="314"/>
      <c r="D10" s="314"/>
      <c r="E10" s="314"/>
      <c r="F10" s="291"/>
      <c r="G10" s="291"/>
      <c r="H10" s="196"/>
      <c r="I10" s="196"/>
      <c r="J10" s="196"/>
      <c r="K10" s="196"/>
      <c r="L10" s="196"/>
      <c r="M10" s="196"/>
      <c r="N10" s="196"/>
      <c r="O10" s="196"/>
      <c r="P10" s="199"/>
      <c r="Q10" s="196"/>
      <c r="R10" s="196"/>
      <c r="S10" s="196"/>
      <c r="T10" s="200"/>
      <c r="U10" s="201"/>
      <c r="V10" s="200"/>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c r="AS10" s="196"/>
      <c r="AT10" s="196"/>
    </row>
    <row r="11" spans="1:46" ht="62.25" customHeight="1" x14ac:dyDescent="0.25">
      <c r="A11" s="293"/>
      <c r="B11" s="299"/>
      <c r="C11" s="314"/>
      <c r="D11" s="314"/>
      <c r="E11" s="314"/>
      <c r="F11" s="291"/>
      <c r="G11" s="291"/>
      <c r="H11" s="196"/>
      <c r="I11" s="196"/>
      <c r="J11" s="196"/>
      <c r="K11" s="196"/>
      <c r="L11" s="196"/>
      <c r="M11" s="196"/>
      <c r="N11" s="196"/>
      <c r="O11" s="196"/>
      <c r="P11" s="199"/>
      <c r="Q11" s="196"/>
      <c r="R11" s="196"/>
      <c r="S11" s="196"/>
      <c r="T11" s="200"/>
      <c r="U11" s="201"/>
      <c r="V11" s="200"/>
      <c r="W11" s="196"/>
      <c r="X11" s="196"/>
      <c r="Y11" s="196"/>
      <c r="Z11" s="196"/>
      <c r="AA11" s="196"/>
      <c r="AB11" s="196"/>
      <c r="AC11" s="196"/>
      <c r="AD11" s="196"/>
      <c r="AE11" s="196"/>
      <c r="AF11" s="196"/>
      <c r="AG11" s="196"/>
      <c r="AH11" s="196"/>
      <c r="AI11" s="196"/>
      <c r="AJ11" s="196"/>
      <c r="AK11" s="196"/>
      <c r="AL11" s="196"/>
      <c r="AM11" s="196"/>
      <c r="AN11" s="196"/>
      <c r="AO11" s="196"/>
      <c r="AP11" s="196"/>
      <c r="AQ11" s="196"/>
      <c r="AR11" s="196"/>
      <c r="AS11" s="196"/>
      <c r="AT11" s="196"/>
    </row>
    <row r="12" spans="1:46" ht="102" x14ac:dyDescent="0.25">
      <c r="A12" s="293"/>
      <c r="B12" s="299"/>
      <c r="C12" s="314"/>
      <c r="D12" s="314"/>
      <c r="E12" s="314"/>
      <c r="F12" s="202" t="s">
        <v>249</v>
      </c>
      <c r="G12" s="191" t="s">
        <v>515</v>
      </c>
      <c r="H12" s="196"/>
      <c r="I12" s="196"/>
      <c r="J12" s="196"/>
      <c r="K12" s="196"/>
      <c r="L12" s="196"/>
      <c r="M12" s="196"/>
      <c r="N12" s="196"/>
      <c r="O12" s="196"/>
      <c r="P12" s="199"/>
      <c r="Q12" s="196"/>
      <c r="R12" s="196"/>
      <c r="S12" s="196"/>
      <c r="T12" s="200"/>
      <c r="U12" s="201"/>
      <c r="V12" s="200"/>
      <c r="W12" s="196"/>
      <c r="X12" s="196"/>
      <c r="Y12" s="196"/>
      <c r="Z12" s="196"/>
      <c r="AA12" s="196"/>
      <c r="AB12" s="196"/>
      <c r="AC12" s="196"/>
      <c r="AD12" s="196"/>
      <c r="AE12" s="196"/>
      <c r="AF12" s="196"/>
      <c r="AG12" s="196"/>
      <c r="AH12" s="196"/>
      <c r="AI12" s="196"/>
      <c r="AJ12" s="196"/>
      <c r="AK12" s="196"/>
      <c r="AL12" s="196"/>
      <c r="AM12" s="196"/>
      <c r="AN12" s="196"/>
      <c r="AO12" s="196"/>
      <c r="AP12" s="196"/>
      <c r="AQ12" s="196"/>
      <c r="AR12" s="196"/>
      <c r="AS12" s="196"/>
      <c r="AT12" s="196"/>
    </row>
    <row r="13" spans="1:46" ht="242.25" x14ac:dyDescent="0.25">
      <c r="A13" s="293"/>
      <c r="B13" s="299"/>
      <c r="C13" s="314"/>
      <c r="D13" s="314"/>
      <c r="E13" s="314"/>
      <c r="F13" s="191" t="s">
        <v>452</v>
      </c>
      <c r="G13" s="191" t="s">
        <v>510</v>
      </c>
      <c r="H13" s="196"/>
      <c r="I13" s="196"/>
      <c r="J13" s="196"/>
      <c r="K13" s="196"/>
      <c r="L13" s="196"/>
      <c r="M13" s="196"/>
      <c r="N13" s="196"/>
      <c r="O13" s="196"/>
      <c r="P13" s="199"/>
      <c r="Q13" s="196"/>
      <c r="R13" s="196"/>
      <c r="S13" s="196"/>
      <c r="T13" s="200"/>
      <c r="U13" s="201"/>
      <c r="V13" s="200"/>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c r="AS13" s="196"/>
      <c r="AT13" s="196"/>
    </row>
    <row r="14" spans="1:46" ht="44.25" customHeight="1" x14ac:dyDescent="0.25">
      <c r="A14" s="293"/>
      <c r="B14" s="299"/>
      <c r="C14" s="314"/>
      <c r="D14" s="314"/>
      <c r="E14" s="314"/>
      <c r="F14" s="203" t="s">
        <v>262</v>
      </c>
      <c r="G14" s="203" t="s">
        <v>517</v>
      </c>
      <c r="H14" s="196"/>
      <c r="I14" s="196"/>
      <c r="J14" s="196"/>
      <c r="K14" s="196"/>
      <c r="L14" s="196"/>
      <c r="M14" s="196"/>
      <c r="N14" s="196"/>
      <c r="O14" s="196"/>
      <c r="P14" s="199"/>
      <c r="Q14" s="196"/>
      <c r="R14" s="196"/>
      <c r="S14" s="196"/>
      <c r="T14" s="200"/>
      <c r="U14" s="201"/>
      <c r="V14" s="200"/>
      <c r="W14" s="196"/>
      <c r="X14" s="196"/>
      <c r="Y14" s="196"/>
      <c r="Z14" s="196"/>
      <c r="AA14" s="196"/>
      <c r="AB14" s="196"/>
      <c r="AC14" s="196"/>
      <c r="AD14" s="196"/>
      <c r="AE14" s="196"/>
      <c r="AF14" s="196"/>
      <c r="AG14" s="196"/>
      <c r="AH14" s="196"/>
      <c r="AI14" s="196"/>
      <c r="AJ14" s="196"/>
      <c r="AK14" s="196"/>
      <c r="AL14" s="196"/>
      <c r="AM14" s="196"/>
      <c r="AN14" s="196"/>
      <c r="AO14" s="196"/>
      <c r="AP14" s="196"/>
      <c r="AQ14" s="196"/>
      <c r="AR14" s="196"/>
      <c r="AS14" s="196"/>
      <c r="AT14" s="196"/>
    </row>
    <row r="15" spans="1:46" ht="15" customHeight="1" x14ac:dyDescent="0.25">
      <c r="A15" s="293"/>
      <c r="B15" s="297" t="s">
        <v>453</v>
      </c>
      <c r="C15" s="291" t="s">
        <v>628</v>
      </c>
      <c r="D15" s="291" t="s">
        <v>630</v>
      </c>
      <c r="E15" s="291" t="s">
        <v>624</v>
      </c>
      <c r="F15" s="291" t="s">
        <v>261</v>
      </c>
      <c r="G15" s="291" t="s">
        <v>518</v>
      </c>
      <c r="H15" s="196"/>
      <c r="I15" s="196"/>
      <c r="J15" s="196"/>
      <c r="K15" s="196"/>
      <c r="L15" s="196"/>
      <c r="M15" s="196"/>
      <c r="N15" s="196"/>
      <c r="O15" s="196"/>
      <c r="P15" s="199"/>
      <c r="Q15" s="196"/>
      <c r="R15" s="196"/>
      <c r="S15" s="196"/>
      <c r="T15" s="200"/>
      <c r="U15" s="201"/>
      <c r="V15" s="200"/>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c r="AS15" s="196"/>
      <c r="AT15" s="196"/>
    </row>
    <row r="16" spans="1:46" ht="60" customHeight="1" x14ac:dyDescent="0.25">
      <c r="A16" s="293"/>
      <c r="B16" s="297"/>
      <c r="C16" s="291"/>
      <c r="D16" s="291"/>
      <c r="E16" s="291"/>
      <c r="F16" s="291"/>
      <c r="G16" s="291"/>
      <c r="H16" s="196"/>
      <c r="I16" s="196"/>
      <c r="J16" s="196"/>
      <c r="K16" s="196"/>
      <c r="L16" s="196"/>
      <c r="M16" s="196"/>
      <c r="N16" s="196"/>
      <c r="O16" s="196"/>
      <c r="P16" s="199"/>
      <c r="Q16" s="196"/>
      <c r="R16" s="196"/>
      <c r="S16" s="196"/>
      <c r="T16" s="200"/>
      <c r="U16" s="201"/>
      <c r="V16" s="200"/>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row>
    <row r="17" spans="1:46" ht="158.25" customHeight="1" x14ac:dyDescent="0.25">
      <c r="A17" s="293"/>
      <c r="B17" s="297"/>
      <c r="C17" s="291"/>
      <c r="D17" s="291"/>
      <c r="E17" s="291"/>
      <c r="F17" s="191" t="s">
        <v>260</v>
      </c>
      <c r="G17" s="191" t="s">
        <v>517</v>
      </c>
      <c r="H17" s="196"/>
      <c r="I17" s="196"/>
      <c r="J17" s="232" t="s">
        <v>259</v>
      </c>
      <c r="K17" s="189" t="s">
        <v>182</v>
      </c>
      <c r="L17" s="189" t="s">
        <v>258</v>
      </c>
      <c r="M17" s="189" t="s">
        <v>257</v>
      </c>
      <c r="N17" s="189" t="s">
        <v>256</v>
      </c>
      <c r="O17" s="189" t="s">
        <v>255</v>
      </c>
      <c r="P17" s="189" t="s">
        <v>604</v>
      </c>
      <c r="Q17" s="189" t="s">
        <v>254</v>
      </c>
      <c r="R17" s="189" t="s">
        <v>253</v>
      </c>
      <c r="S17" s="189" t="s">
        <v>252</v>
      </c>
      <c r="T17" s="189" t="s">
        <v>251</v>
      </c>
      <c r="U17" s="231" t="s">
        <v>250</v>
      </c>
      <c r="V17" s="194" t="s">
        <v>287</v>
      </c>
      <c r="W17" s="196"/>
      <c r="X17" s="196"/>
      <c r="Y17" s="196"/>
      <c r="Z17" s="196"/>
      <c r="AA17" s="196"/>
      <c r="AB17" s="196"/>
      <c r="AC17" s="196"/>
      <c r="AD17" s="196"/>
      <c r="AE17" s="196"/>
      <c r="AF17" s="196"/>
      <c r="AG17" s="196"/>
      <c r="AH17" s="196"/>
      <c r="AI17" s="196"/>
      <c r="AJ17" s="196"/>
      <c r="AK17" s="196"/>
      <c r="AL17" s="196"/>
      <c r="AM17" s="196"/>
      <c r="AN17" s="196"/>
      <c r="AO17" s="196"/>
      <c r="AP17" s="196"/>
      <c r="AQ17" s="196"/>
      <c r="AR17" s="196"/>
      <c r="AS17" s="196"/>
      <c r="AT17" s="196"/>
    </row>
    <row r="18" spans="1:46" ht="127.5" x14ac:dyDescent="0.25">
      <c r="A18" s="204"/>
      <c r="B18" s="205"/>
      <c r="C18" s="204"/>
      <c r="D18" s="204"/>
      <c r="E18" s="204"/>
      <c r="F18" s="204"/>
      <c r="G18" s="204"/>
      <c r="H18" s="196"/>
      <c r="I18" s="196"/>
      <c r="J18" s="300" t="s">
        <v>249</v>
      </c>
      <c r="K18" s="206" t="s">
        <v>526</v>
      </c>
      <c r="L18" s="206" t="s">
        <v>527</v>
      </c>
      <c r="M18" s="206" t="s">
        <v>248</v>
      </c>
      <c r="N18" s="206" t="s">
        <v>528</v>
      </c>
      <c r="O18" s="206" t="s">
        <v>529</v>
      </c>
      <c r="P18" s="288" t="s">
        <v>574</v>
      </c>
      <c r="Q18" s="303" t="s">
        <v>247</v>
      </c>
      <c r="R18" s="207" t="s">
        <v>280</v>
      </c>
      <c r="S18" s="208" t="s">
        <v>290</v>
      </c>
      <c r="T18" s="209" t="s">
        <v>218</v>
      </c>
      <c r="U18" s="210">
        <f>Flujos!N3</f>
        <v>300000000</v>
      </c>
      <c r="V18" s="211">
        <v>2</v>
      </c>
      <c r="W18" s="196"/>
      <c r="X18" s="196"/>
      <c r="Y18" s="196"/>
      <c r="Z18" s="196"/>
      <c r="AA18" s="196"/>
      <c r="AB18" s="196"/>
      <c r="AC18" s="196"/>
      <c r="AD18" s="196"/>
      <c r="AE18" s="196"/>
      <c r="AF18" s="196"/>
      <c r="AG18" s="196"/>
      <c r="AH18" s="196"/>
      <c r="AI18" s="196"/>
      <c r="AJ18" s="196"/>
      <c r="AK18" s="196"/>
      <c r="AL18" s="196"/>
      <c r="AM18" s="196"/>
      <c r="AN18" s="196"/>
      <c r="AO18" s="196"/>
      <c r="AP18" s="196"/>
      <c r="AQ18" s="196"/>
      <c r="AR18" s="196"/>
      <c r="AS18" s="196"/>
      <c r="AT18" s="196"/>
    </row>
    <row r="19" spans="1:46" ht="30" customHeight="1" x14ac:dyDescent="0.25">
      <c r="A19" s="293" t="s">
        <v>454</v>
      </c>
      <c r="B19" s="189" t="s">
        <v>268</v>
      </c>
      <c r="C19" s="290" t="s">
        <v>213</v>
      </c>
      <c r="D19" s="290" t="s">
        <v>212</v>
      </c>
      <c r="E19" s="290" t="s">
        <v>211</v>
      </c>
      <c r="F19" s="290" t="s">
        <v>210</v>
      </c>
      <c r="G19" s="290" t="s">
        <v>209</v>
      </c>
      <c r="H19" s="196"/>
      <c r="I19" s="196"/>
      <c r="J19" s="300"/>
      <c r="K19" s="288" t="s">
        <v>530</v>
      </c>
      <c r="L19" s="288" t="s">
        <v>531</v>
      </c>
      <c r="M19" s="288" t="s">
        <v>532</v>
      </c>
      <c r="N19" s="288" t="s">
        <v>531</v>
      </c>
      <c r="O19" s="288" t="s">
        <v>533</v>
      </c>
      <c r="P19" s="288"/>
      <c r="Q19" s="303"/>
      <c r="R19" s="303" t="s">
        <v>281</v>
      </c>
      <c r="S19" s="213" t="s">
        <v>282</v>
      </c>
      <c r="T19" s="209" t="s">
        <v>218</v>
      </c>
      <c r="U19" s="210">
        <f>Flujos!N4</f>
        <v>600000000</v>
      </c>
      <c r="V19" s="211">
        <v>4</v>
      </c>
      <c r="W19" s="196"/>
      <c r="X19" s="196"/>
      <c r="Y19" s="196"/>
      <c r="Z19" s="196"/>
      <c r="AA19" s="196"/>
      <c r="AB19" s="196"/>
      <c r="AC19" s="196"/>
      <c r="AD19" s="196"/>
      <c r="AE19" s="196"/>
      <c r="AF19" s="196"/>
      <c r="AG19" s="196"/>
      <c r="AH19" s="196"/>
      <c r="AI19" s="196"/>
      <c r="AJ19" s="196"/>
      <c r="AK19" s="196"/>
      <c r="AL19" s="196"/>
      <c r="AM19" s="196"/>
      <c r="AN19" s="196"/>
      <c r="AO19" s="196"/>
      <c r="AP19" s="196"/>
      <c r="AQ19" s="196"/>
      <c r="AR19" s="196"/>
      <c r="AS19" s="196"/>
      <c r="AT19" s="196"/>
    </row>
    <row r="20" spans="1:46" ht="63.75" customHeight="1" x14ac:dyDescent="0.25">
      <c r="A20" s="293"/>
      <c r="B20" s="189" t="s">
        <v>266</v>
      </c>
      <c r="C20" s="290"/>
      <c r="D20" s="290"/>
      <c r="E20" s="290"/>
      <c r="F20" s="290"/>
      <c r="G20" s="290"/>
      <c r="H20" s="196"/>
      <c r="I20" s="196"/>
      <c r="J20" s="300"/>
      <c r="K20" s="288"/>
      <c r="L20" s="288"/>
      <c r="M20" s="288"/>
      <c r="N20" s="288"/>
      <c r="O20" s="288"/>
      <c r="P20" s="288"/>
      <c r="Q20" s="303"/>
      <c r="R20" s="303"/>
      <c r="S20" s="213" t="s">
        <v>283</v>
      </c>
      <c r="T20" s="209" t="s">
        <v>218</v>
      </c>
      <c r="U20" s="210">
        <f>Flujos!N5</f>
        <v>410000000</v>
      </c>
      <c r="V20" s="211">
        <v>2</v>
      </c>
      <c r="W20" s="196"/>
      <c r="X20" s="196"/>
      <c r="Y20" s="196"/>
      <c r="Z20" s="196"/>
      <c r="AA20" s="196"/>
      <c r="AB20" s="196"/>
      <c r="AC20" s="196"/>
      <c r="AD20" s="196"/>
      <c r="AE20" s="196"/>
      <c r="AF20" s="196"/>
      <c r="AG20" s="196"/>
      <c r="AH20" s="196"/>
      <c r="AI20" s="196"/>
      <c r="AJ20" s="196"/>
      <c r="AK20" s="196"/>
      <c r="AL20" s="196"/>
      <c r="AM20" s="196"/>
      <c r="AN20" s="196"/>
      <c r="AO20" s="196"/>
      <c r="AP20" s="196"/>
      <c r="AQ20" s="196"/>
      <c r="AR20" s="196"/>
      <c r="AS20" s="196"/>
      <c r="AT20" s="196"/>
    </row>
    <row r="21" spans="1:46" ht="46.5" customHeight="1" x14ac:dyDescent="0.25">
      <c r="A21" s="293"/>
      <c r="B21" s="313" t="s">
        <v>455</v>
      </c>
      <c r="C21" s="313" t="s">
        <v>246</v>
      </c>
      <c r="D21" s="313" t="s">
        <v>585</v>
      </c>
      <c r="E21" s="313" t="s">
        <v>586</v>
      </c>
      <c r="F21" s="291" t="s">
        <v>605</v>
      </c>
      <c r="G21" s="291" t="s">
        <v>512</v>
      </c>
      <c r="H21" s="196"/>
      <c r="I21" s="196"/>
      <c r="J21" s="300"/>
      <c r="K21" s="288" t="s">
        <v>245</v>
      </c>
      <c r="L21" s="306" t="s">
        <v>534</v>
      </c>
      <c r="M21" s="288" t="s">
        <v>244</v>
      </c>
      <c r="N21" s="288" t="s">
        <v>243</v>
      </c>
      <c r="O21" s="288" t="s">
        <v>242</v>
      </c>
      <c r="P21" s="288"/>
      <c r="Q21" s="303"/>
      <c r="R21" s="303"/>
      <c r="S21" s="301" t="s">
        <v>435</v>
      </c>
      <c r="T21" s="302" t="s">
        <v>219</v>
      </c>
      <c r="U21" s="308">
        <f>Flujos!N6</f>
        <v>1650000000</v>
      </c>
      <c r="V21" s="305">
        <v>4</v>
      </c>
      <c r="W21" s="196"/>
      <c r="X21" s="196"/>
      <c r="Y21" s="196"/>
      <c r="Z21" s="196"/>
      <c r="AA21" s="196"/>
      <c r="AB21" s="196"/>
      <c r="AC21" s="196"/>
      <c r="AD21" s="196"/>
      <c r="AE21" s="196"/>
      <c r="AF21" s="196"/>
      <c r="AG21" s="196"/>
      <c r="AH21" s="196"/>
      <c r="AI21" s="196"/>
      <c r="AJ21" s="196"/>
      <c r="AK21" s="196"/>
      <c r="AL21" s="196"/>
      <c r="AM21" s="196"/>
      <c r="AN21" s="196"/>
      <c r="AO21" s="196"/>
      <c r="AP21" s="196"/>
      <c r="AQ21" s="196"/>
      <c r="AR21" s="196"/>
      <c r="AS21" s="196"/>
      <c r="AT21" s="196"/>
    </row>
    <row r="22" spans="1:46" ht="84.75" customHeight="1" x14ac:dyDescent="0.25">
      <c r="A22" s="293"/>
      <c r="B22" s="314"/>
      <c r="C22" s="314"/>
      <c r="D22" s="314"/>
      <c r="E22" s="314"/>
      <c r="F22" s="291"/>
      <c r="G22" s="291"/>
      <c r="H22" s="196"/>
      <c r="I22" s="196"/>
      <c r="J22" s="300"/>
      <c r="K22" s="288"/>
      <c r="L22" s="306"/>
      <c r="M22" s="288"/>
      <c r="N22" s="288"/>
      <c r="O22" s="288"/>
      <c r="P22" s="288"/>
      <c r="Q22" s="303"/>
      <c r="R22" s="303"/>
      <c r="S22" s="301"/>
      <c r="T22" s="302"/>
      <c r="U22" s="308"/>
      <c r="V22" s="305"/>
      <c r="W22" s="196"/>
      <c r="X22" s="196"/>
      <c r="Y22" s="196"/>
      <c r="Z22" s="196"/>
      <c r="AA22" s="196"/>
      <c r="AB22" s="196"/>
      <c r="AC22" s="196"/>
      <c r="AD22" s="196"/>
      <c r="AE22" s="196"/>
      <c r="AF22" s="196"/>
      <c r="AG22" s="196"/>
      <c r="AH22" s="196"/>
      <c r="AI22" s="196"/>
      <c r="AJ22" s="196"/>
      <c r="AK22" s="196"/>
      <c r="AL22" s="196"/>
      <c r="AM22" s="196"/>
      <c r="AN22" s="196"/>
      <c r="AO22" s="196"/>
      <c r="AP22" s="196"/>
      <c r="AQ22" s="196"/>
      <c r="AR22" s="196"/>
      <c r="AS22" s="196"/>
      <c r="AT22" s="196"/>
    </row>
    <row r="23" spans="1:46" ht="24.75" customHeight="1" x14ac:dyDescent="0.25">
      <c r="A23" s="293"/>
      <c r="B23" s="314"/>
      <c r="C23" s="314"/>
      <c r="D23" s="314"/>
      <c r="E23" s="314"/>
      <c r="F23" s="291" t="s">
        <v>236</v>
      </c>
      <c r="G23" s="291" t="s">
        <v>510</v>
      </c>
      <c r="H23" s="196"/>
      <c r="I23" s="196"/>
      <c r="J23" s="300"/>
      <c r="K23" s="288"/>
      <c r="L23" s="306"/>
      <c r="M23" s="288"/>
      <c r="N23" s="288"/>
      <c r="O23" s="288"/>
      <c r="P23" s="288"/>
      <c r="Q23" s="303"/>
      <c r="R23" s="303"/>
      <c r="S23" s="301"/>
      <c r="T23" s="302"/>
      <c r="U23" s="308"/>
      <c r="V23" s="305"/>
      <c r="W23" s="196"/>
      <c r="X23" s="196"/>
      <c r="Y23" s="196"/>
      <c r="Z23" s="196"/>
      <c r="AA23" s="196"/>
      <c r="AB23" s="196"/>
      <c r="AC23" s="196"/>
      <c r="AD23" s="196"/>
      <c r="AE23" s="196"/>
      <c r="AF23" s="196"/>
      <c r="AG23" s="196"/>
      <c r="AH23" s="196"/>
      <c r="AI23" s="196"/>
      <c r="AJ23" s="196"/>
      <c r="AK23" s="196"/>
      <c r="AL23" s="196"/>
      <c r="AM23" s="196"/>
      <c r="AN23" s="196"/>
      <c r="AO23" s="196"/>
      <c r="AP23" s="196"/>
      <c r="AQ23" s="196"/>
      <c r="AR23" s="196"/>
      <c r="AS23" s="196"/>
      <c r="AT23" s="196"/>
    </row>
    <row r="24" spans="1:46" ht="57.75" customHeight="1" x14ac:dyDescent="0.25">
      <c r="A24" s="293"/>
      <c r="B24" s="314"/>
      <c r="C24" s="314"/>
      <c r="D24" s="314"/>
      <c r="E24" s="314"/>
      <c r="F24" s="291"/>
      <c r="G24" s="291"/>
      <c r="H24" s="196"/>
      <c r="I24" s="196"/>
      <c r="J24" s="300" t="s">
        <v>217</v>
      </c>
      <c r="K24" s="288" t="s">
        <v>606</v>
      </c>
      <c r="L24" s="307" t="s">
        <v>429</v>
      </c>
      <c r="M24" s="307" t="s">
        <v>430</v>
      </c>
      <c r="N24" s="307" t="s">
        <v>431</v>
      </c>
      <c r="O24" s="307" t="s">
        <v>432</v>
      </c>
      <c r="P24" s="307" t="s">
        <v>575</v>
      </c>
      <c r="Q24" s="303" t="s">
        <v>240</v>
      </c>
      <c r="R24" s="303" t="s">
        <v>306</v>
      </c>
      <c r="S24" s="208" t="s">
        <v>284</v>
      </c>
      <c r="T24" s="209" t="s">
        <v>218</v>
      </c>
      <c r="U24" s="210">
        <f>Flujos!N7</f>
        <v>990000000</v>
      </c>
      <c r="V24" s="211">
        <v>2</v>
      </c>
      <c r="W24" s="196"/>
      <c r="X24" s="196"/>
      <c r="Y24" s="196"/>
      <c r="Z24" s="196"/>
      <c r="AA24" s="196"/>
      <c r="AB24" s="196"/>
      <c r="AC24" s="196"/>
      <c r="AD24" s="196"/>
      <c r="AE24" s="196"/>
      <c r="AF24" s="196"/>
      <c r="AG24" s="196"/>
      <c r="AH24" s="196"/>
      <c r="AI24" s="196"/>
      <c r="AJ24" s="196"/>
      <c r="AK24" s="196"/>
      <c r="AL24" s="196"/>
      <c r="AM24" s="196"/>
      <c r="AN24" s="196"/>
      <c r="AO24" s="196"/>
      <c r="AP24" s="196"/>
      <c r="AQ24" s="196"/>
      <c r="AR24" s="196"/>
      <c r="AS24" s="196"/>
      <c r="AT24" s="196"/>
    </row>
    <row r="25" spans="1:46" ht="51" x14ac:dyDescent="0.25">
      <c r="A25" s="293"/>
      <c r="B25" s="314"/>
      <c r="C25" s="314"/>
      <c r="D25" s="314"/>
      <c r="E25" s="314"/>
      <c r="F25" s="291"/>
      <c r="G25" s="291"/>
      <c r="H25" s="196"/>
      <c r="I25" s="196"/>
      <c r="J25" s="300"/>
      <c r="K25" s="288"/>
      <c r="L25" s="307"/>
      <c r="M25" s="307"/>
      <c r="N25" s="307"/>
      <c r="O25" s="307"/>
      <c r="P25" s="307"/>
      <c r="Q25" s="303"/>
      <c r="R25" s="303"/>
      <c r="S25" s="208" t="s">
        <v>607</v>
      </c>
      <c r="T25" s="209" t="s">
        <v>218</v>
      </c>
      <c r="U25" s="210">
        <f>Flujos!N8</f>
        <v>300000000</v>
      </c>
      <c r="V25" s="211">
        <v>2</v>
      </c>
      <c r="W25" s="196"/>
      <c r="X25" s="196"/>
      <c r="Y25" s="196"/>
      <c r="Z25" s="196"/>
      <c r="AA25" s="196"/>
      <c r="AB25" s="196"/>
      <c r="AC25" s="196"/>
      <c r="AD25" s="196"/>
      <c r="AE25" s="196"/>
      <c r="AF25" s="196"/>
      <c r="AG25" s="196"/>
      <c r="AH25" s="196"/>
      <c r="AI25" s="196"/>
      <c r="AJ25" s="196"/>
      <c r="AK25" s="196"/>
      <c r="AL25" s="196"/>
      <c r="AM25" s="196"/>
      <c r="AN25" s="196"/>
      <c r="AO25" s="196"/>
      <c r="AP25" s="196"/>
      <c r="AQ25" s="196"/>
      <c r="AR25" s="196"/>
      <c r="AS25" s="196"/>
      <c r="AT25" s="196"/>
    </row>
    <row r="26" spans="1:46" ht="153" x14ac:dyDescent="0.25">
      <c r="A26" s="293"/>
      <c r="B26" s="314"/>
      <c r="C26" s="314"/>
      <c r="D26" s="314"/>
      <c r="E26" s="314"/>
      <c r="F26" s="191" t="s">
        <v>239</v>
      </c>
      <c r="G26" s="191" t="s">
        <v>509</v>
      </c>
      <c r="H26" s="196"/>
      <c r="I26" s="196"/>
      <c r="J26" s="300"/>
      <c r="K26" s="288"/>
      <c r="L26" s="307"/>
      <c r="M26" s="307"/>
      <c r="N26" s="307"/>
      <c r="O26" s="307"/>
      <c r="P26" s="307"/>
      <c r="Q26" s="303"/>
      <c r="R26" s="303" t="s">
        <v>433</v>
      </c>
      <c r="S26" s="303" t="s">
        <v>608</v>
      </c>
      <c r="T26" s="302" t="s">
        <v>219</v>
      </c>
      <c r="U26" s="310">
        <f>Flujos!N9</f>
        <v>460000000</v>
      </c>
      <c r="V26" s="305">
        <v>2</v>
      </c>
      <c r="W26" s="196"/>
      <c r="X26" s="196"/>
      <c r="Y26" s="196"/>
      <c r="Z26" s="196"/>
      <c r="AA26" s="196"/>
      <c r="AB26" s="196"/>
      <c r="AC26" s="196"/>
      <c r="AD26" s="196"/>
      <c r="AE26" s="196"/>
      <c r="AF26" s="196"/>
      <c r="AG26" s="196"/>
      <c r="AH26" s="196"/>
      <c r="AI26" s="196"/>
      <c r="AJ26" s="196"/>
      <c r="AK26" s="196"/>
      <c r="AL26" s="196"/>
      <c r="AM26" s="196"/>
      <c r="AN26" s="196"/>
      <c r="AO26" s="196"/>
      <c r="AP26" s="196"/>
      <c r="AQ26" s="196"/>
      <c r="AR26" s="196"/>
      <c r="AS26" s="196"/>
      <c r="AT26" s="196"/>
    </row>
    <row r="27" spans="1:46" ht="229.5" x14ac:dyDescent="0.25">
      <c r="A27" s="293"/>
      <c r="B27" s="315"/>
      <c r="C27" s="315"/>
      <c r="D27" s="315"/>
      <c r="E27" s="315"/>
      <c r="F27" s="191" t="s">
        <v>236</v>
      </c>
      <c r="G27" s="191" t="s">
        <v>511</v>
      </c>
      <c r="H27" s="196"/>
      <c r="I27" s="196"/>
      <c r="J27" s="300"/>
      <c r="K27" s="288"/>
      <c r="L27" s="307"/>
      <c r="M27" s="307"/>
      <c r="N27" s="307"/>
      <c r="O27" s="307"/>
      <c r="P27" s="307"/>
      <c r="Q27" s="303"/>
      <c r="R27" s="303"/>
      <c r="S27" s="303"/>
      <c r="T27" s="302"/>
      <c r="U27" s="310"/>
      <c r="V27" s="305"/>
      <c r="W27" s="196"/>
      <c r="X27" s="196"/>
      <c r="Y27" s="196"/>
      <c r="Z27" s="196"/>
      <c r="AA27" s="196"/>
      <c r="AB27" s="196"/>
      <c r="AC27" s="196"/>
      <c r="AD27" s="196"/>
      <c r="AE27" s="196"/>
      <c r="AF27" s="196"/>
      <c r="AG27" s="196"/>
      <c r="AH27" s="196"/>
      <c r="AI27" s="196"/>
      <c r="AJ27" s="196"/>
      <c r="AK27" s="196"/>
      <c r="AL27" s="196"/>
      <c r="AM27" s="196"/>
      <c r="AN27" s="196"/>
      <c r="AO27" s="196"/>
      <c r="AP27" s="196"/>
      <c r="AQ27" s="196"/>
      <c r="AR27" s="196"/>
      <c r="AS27" s="196"/>
      <c r="AT27" s="196"/>
    </row>
    <row r="28" spans="1:46" ht="144.75" customHeight="1" x14ac:dyDescent="0.25">
      <c r="A28" s="293"/>
      <c r="B28" s="313" t="s">
        <v>456</v>
      </c>
      <c r="C28" s="313" t="s">
        <v>457</v>
      </c>
      <c r="D28" s="316" t="s">
        <v>600</v>
      </c>
      <c r="E28" s="316" t="s">
        <v>458</v>
      </c>
      <c r="F28" s="191" t="s">
        <v>522</v>
      </c>
      <c r="G28" s="191" t="s">
        <v>465</v>
      </c>
      <c r="H28" s="196"/>
      <c r="I28" s="196"/>
      <c r="J28" s="300"/>
      <c r="K28" s="288"/>
      <c r="L28" s="307"/>
      <c r="M28" s="307"/>
      <c r="N28" s="307"/>
      <c r="O28" s="307"/>
      <c r="P28" s="307"/>
      <c r="Q28" s="303"/>
      <c r="R28" s="303"/>
      <c r="S28" s="303"/>
      <c r="T28" s="302"/>
      <c r="U28" s="310"/>
      <c r="V28" s="305"/>
      <c r="W28" s="196"/>
      <c r="X28" s="196"/>
      <c r="Y28" s="196"/>
      <c r="Z28" s="196"/>
      <c r="AA28" s="196"/>
      <c r="AB28" s="196"/>
      <c r="AC28" s="196"/>
      <c r="AD28" s="196"/>
      <c r="AE28" s="196"/>
      <c r="AF28" s="196"/>
      <c r="AG28" s="196"/>
      <c r="AH28" s="196"/>
      <c r="AI28" s="196"/>
      <c r="AJ28" s="196"/>
      <c r="AK28" s="196"/>
      <c r="AL28" s="196"/>
      <c r="AM28" s="196"/>
      <c r="AN28" s="196"/>
      <c r="AO28" s="196"/>
      <c r="AP28" s="196"/>
      <c r="AQ28" s="196"/>
      <c r="AR28" s="196"/>
      <c r="AS28" s="196"/>
      <c r="AT28" s="196"/>
    </row>
    <row r="29" spans="1:46" ht="38.25" customHeight="1" x14ac:dyDescent="0.25">
      <c r="A29" s="293"/>
      <c r="B29" s="314"/>
      <c r="C29" s="314"/>
      <c r="D29" s="317"/>
      <c r="E29" s="317"/>
      <c r="F29" s="291" t="s">
        <v>236</v>
      </c>
      <c r="G29" s="291" t="s">
        <v>510</v>
      </c>
      <c r="H29" s="196"/>
      <c r="I29" s="196"/>
      <c r="J29" s="293" t="s">
        <v>238</v>
      </c>
      <c r="K29" s="288" t="s">
        <v>535</v>
      </c>
      <c r="L29" s="288" t="s">
        <v>536</v>
      </c>
      <c r="M29" s="288" t="s">
        <v>536</v>
      </c>
      <c r="N29" s="288" t="s">
        <v>537</v>
      </c>
      <c r="O29" s="288" t="s">
        <v>538</v>
      </c>
      <c r="P29" s="297" t="s">
        <v>579</v>
      </c>
      <c r="Q29" s="303" t="s">
        <v>237</v>
      </c>
      <c r="R29" s="303" t="s">
        <v>307</v>
      </c>
      <c r="S29" s="304" t="s">
        <v>291</v>
      </c>
      <c r="T29" s="302" t="s">
        <v>218</v>
      </c>
      <c r="U29" s="310">
        <f>Flujos!N10</f>
        <v>1000000000</v>
      </c>
      <c r="V29" s="305">
        <v>8</v>
      </c>
      <c r="W29" s="196"/>
      <c r="X29" s="196"/>
      <c r="Y29" s="196"/>
      <c r="Z29" s="196"/>
      <c r="AA29" s="196"/>
      <c r="AB29" s="196"/>
      <c r="AC29" s="196"/>
      <c r="AD29" s="196"/>
      <c r="AE29" s="196"/>
      <c r="AF29" s="196"/>
      <c r="AG29" s="196"/>
      <c r="AH29" s="196"/>
      <c r="AI29" s="196"/>
      <c r="AJ29" s="196"/>
      <c r="AK29" s="196"/>
      <c r="AL29" s="196"/>
      <c r="AM29" s="196"/>
      <c r="AN29" s="196"/>
      <c r="AO29" s="196"/>
      <c r="AP29" s="196"/>
      <c r="AQ29" s="196"/>
      <c r="AR29" s="196"/>
      <c r="AS29" s="196"/>
      <c r="AT29" s="196"/>
    </row>
    <row r="30" spans="1:46" ht="42.75" customHeight="1" x14ac:dyDescent="0.25">
      <c r="A30" s="293"/>
      <c r="B30" s="314"/>
      <c r="C30" s="314"/>
      <c r="D30" s="317"/>
      <c r="E30" s="317"/>
      <c r="F30" s="291"/>
      <c r="G30" s="291"/>
      <c r="H30" s="196"/>
      <c r="I30" s="196"/>
      <c r="J30" s="293"/>
      <c r="K30" s="288"/>
      <c r="L30" s="288"/>
      <c r="M30" s="288"/>
      <c r="N30" s="288"/>
      <c r="O30" s="288"/>
      <c r="P30" s="297"/>
      <c r="Q30" s="303"/>
      <c r="R30" s="303"/>
      <c r="S30" s="304"/>
      <c r="T30" s="302"/>
      <c r="U30" s="310"/>
      <c r="V30" s="305"/>
      <c r="W30" s="196"/>
      <c r="X30" s="196"/>
      <c r="Y30" s="196"/>
      <c r="Z30" s="196"/>
      <c r="AA30" s="196"/>
      <c r="AB30" s="196"/>
      <c r="AC30" s="196"/>
      <c r="AD30" s="196"/>
      <c r="AE30" s="196"/>
      <c r="AF30" s="196"/>
      <c r="AG30" s="196"/>
      <c r="AH30" s="196"/>
      <c r="AI30" s="196"/>
      <c r="AJ30" s="196"/>
      <c r="AK30" s="196"/>
      <c r="AL30" s="196"/>
      <c r="AM30" s="196"/>
      <c r="AN30" s="196"/>
      <c r="AO30" s="196"/>
      <c r="AP30" s="196"/>
      <c r="AQ30" s="196"/>
      <c r="AR30" s="196"/>
      <c r="AS30" s="196"/>
      <c r="AT30" s="196"/>
    </row>
    <row r="31" spans="1:46" ht="100.5" customHeight="1" x14ac:dyDescent="0.25">
      <c r="A31" s="293"/>
      <c r="B31" s="314"/>
      <c r="C31" s="314"/>
      <c r="D31" s="317"/>
      <c r="E31" s="317"/>
      <c r="F31" s="291"/>
      <c r="G31" s="291"/>
      <c r="H31" s="196"/>
      <c r="I31" s="196"/>
      <c r="J31" s="293"/>
      <c r="K31" s="288"/>
      <c r="L31" s="288"/>
      <c r="M31" s="288"/>
      <c r="N31" s="288"/>
      <c r="O31" s="288"/>
      <c r="P31" s="297"/>
      <c r="Q31" s="303"/>
      <c r="R31" s="303"/>
      <c r="S31" s="207" t="s">
        <v>292</v>
      </c>
      <c r="T31" s="209" t="s">
        <v>218</v>
      </c>
      <c r="U31" s="212">
        <f>Flujos!N11</f>
        <v>2780000000</v>
      </c>
      <c r="V31" s="211">
        <v>4</v>
      </c>
      <c r="W31" s="196"/>
      <c r="X31" s="196"/>
      <c r="Y31" s="196"/>
      <c r="Z31" s="196"/>
      <c r="AA31" s="196"/>
      <c r="AB31" s="196"/>
      <c r="AC31" s="196"/>
      <c r="AD31" s="196"/>
      <c r="AE31" s="196"/>
      <c r="AF31" s="196"/>
      <c r="AG31" s="196"/>
      <c r="AH31" s="196"/>
      <c r="AI31" s="196"/>
      <c r="AJ31" s="196"/>
      <c r="AK31" s="196"/>
      <c r="AL31" s="196"/>
      <c r="AM31" s="196"/>
      <c r="AN31" s="196"/>
      <c r="AO31" s="196"/>
      <c r="AP31" s="196"/>
      <c r="AQ31" s="196"/>
      <c r="AR31" s="196"/>
      <c r="AS31" s="196"/>
      <c r="AT31" s="196"/>
    </row>
    <row r="32" spans="1:46" ht="38.25" x14ac:dyDescent="0.25">
      <c r="A32" s="293"/>
      <c r="B32" s="314"/>
      <c r="C32" s="314"/>
      <c r="D32" s="317"/>
      <c r="E32" s="317"/>
      <c r="F32" s="291" t="s">
        <v>221</v>
      </c>
      <c r="G32" s="291" t="s">
        <v>518</v>
      </c>
      <c r="H32" s="196"/>
      <c r="I32" s="196"/>
      <c r="J32" s="293"/>
      <c r="K32" s="288"/>
      <c r="L32" s="288"/>
      <c r="M32" s="288"/>
      <c r="N32" s="288"/>
      <c r="O32" s="288"/>
      <c r="P32" s="297"/>
      <c r="Q32" s="303"/>
      <c r="R32" s="303"/>
      <c r="S32" s="207" t="s">
        <v>609</v>
      </c>
      <c r="T32" s="209" t="s">
        <v>219</v>
      </c>
      <c r="U32" s="212">
        <f>Flujos!N12</f>
        <v>276221000</v>
      </c>
      <c r="V32" s="211">
        <v>5</v>
      </c>
      <c r="W32" s="196"/>
      <c r="X32" s="196"/>
      <c r="Y32" s="196"/>
      <c r="Z32" s="196"/>
      <c r="AA32" s="196"/>
      <c r="AB32" s="196"/>
      <c r="AC32" s="196"/>
      <c r="AD32" s="196"/>
      <c r="AE32" s="196"/>
      <c r="AF32" s="196"/>
      <c r="AG32" s="196"/>
      <c r="AH32" s="196"/>
      <c r="AI32" s="196"/>
      <c r="AJ32" s="196"/>
      <c r="AK32" s="196"/>
      <c r="AL32" s="196"/>
      <c r="AM32" s="196"/>
      <c r="AN32" s="196"/>
      <c r="AO32" s="196"/>
      <c r="AP32" s="196"/>
      <c r="AQ32" s="196"/>
      <c r="AR32" s="196"/>
      <c r="AS32" s="196"/>
      <c r="AT32" s="196"/>
    </row>
    <row r="33" spans="1:46" ht="38.25" x14ac:dyDescent="0.25">
      <c r="A33" s="293"/>
      <c r="B33" s="315"/>
      <c r="C33" s="315"/>
      <c r="D33" s="318"/>
      <c r="E33" s="318"/>
      <c r="F33" s="291"/>
      <c r="G33" s="291"/>
      <c r="H33" s="196"/>
      <c r="I33" s="196"/>
      <c r="J33" s="293"/>
      <c r="K33" s="288"/>
      <c r="L33" s="288"/>
      <c r="M33" s="288"/>
      <c r="N33" s="288"/>
      <c r="O33" s="288"/>
      <c r="P33" s="297"/>
      <c r="Q33" s="303"/>
      <c r="R33" s="303"/>
      <c r="S33" s="207" t="s">
        <v>293</v>
      </c>
      <c r="T33" s="209" t="s">
        <v>219</v>
      </c>
      <c r="U33" s="212">
        <f>Flujos!N13</f>
        <v>851851000</v>
      </c>
      <c r="V33" s="211">
        <v>1</v>
      </c>
      <c r="W33" s="196"/>
      <c r="X33" s="196"/>
      <c r="Y33" s="196"/>
      <c r="Z33" s="196"/>
      <c r="AA33" s="196"/>
      <c r="AB33" s="196"/>
      <c r="AC33" s="196"/>
      <c r="AD33" s="196"/>
      <c r="AE33" s="196"/>
      <c r="AF33" s="196"/>
      <c r="AG33" s="196"/>
      <c r="AH33" s="196"/>
      <c r="AI33" s="196"/>
      <c r="AJ33" s="196"/>
      <c r="AK33" s="196"/>
      <c r="AL33" s="196"/>
      <c r="AM33" s="196"/>
      <c r="AN33" s="196"/>
      <c r="AO33" s="196"/>
      <c r="AP33" s="196"/>
      <c r="AQ33" s="196"/>
      <c r="AR33" s="196"/>
      <c r="AS33" s="196"/>
      <c r="AT33" s="196"/>
    </row>
    <row r="34" spans="1:46" ht="60" customHeight="1" x14ac:dyDescent="0.25">
      <c r="A34" s="204"/>
      <c r="B34" s="205"/>
      <c r="C34" s="204"/>
      <c r="D34" s="204"/>
      <c r="E34" s="204"/>
      <c r="F34" s="204"/>
      <c r="G34" s="204"/>
      <c r="H34" s="196"/>
      <c r="I34" s="196"/>
      <c r="J34" s="293" t="s">
        <v>207</v>
      </c>
      <c r="K34" s="288" t="s">
        <v>539</v>
      </c>
      <c r="L34" s="307">
        <v>0.94389999999999996</v>
      </c>
      <c r="M34" s="288" t="s">
        <v>540</v>
      </c>
      <c r="N34" s="288" t="s">
        <v>541</v>
      </c>
      <c r="O34" s="288" t="s">
        <v>542</v>
      </c>
      <c r="P34" s="288" t="s">
        <v>576</v>
      </c>
      <c r="Q34" s="303" t="s">
        <v>234</v>
      </c>
      <c r="R34" s="303" t="s">
        <v>308</v>
      </c>
      <c r="S34" s="208" t="s">
        <v>610</v>
      </c>
      <c r="T34" s="209" t="s">
        <v>219</v>
      </c>
      <c r="U34" s="212">
        <f>Flujos!N14</f>
        <v>20000000000</v>
      </c>
      <c r="V34" s="211">
        <v>4</v>
      </c>
      <c r="W34" s="196"/>
      <c r="X34" s="196"/>
      <c r="Y34" s="196"/>
      <c r="Z34" s="196"/>
      <c r="AA34" s="196"/>
      <c r="AB34" s="196"/>
      <c r="AC34" s="196"/>
      <c r="AD34" s="196"/>
      <c r="AE34" s="196"/>
      <c r="AF34" s="196"/>
      <c r="AG34" s="196"/>
      <c r="AH34" s="196"/>
      <c r="AI34" s="196"/>
      <c r="AJ34" s="196"/>
      <c r="AK34" s="196"/>
      <c r="AL34" s="196"/>
      <c r="AM34" s="196"/>
      <c r="AN34" s="196"/>
      <c r="AO34" s="196"/>
      <c r="AP34" s="196"/>
      <c r="AQ34" s="196"/>
      <c r="AR34" s="196"/>
      <c r="AS34" s="196"/>
      <c r="AT34" s="196"/>
    </row>
    <row r="35" spans="1:46" ht="51" x14ac:dyDescent="0.25">
      <c r="A35" s="320" t="s">
        <v>459</v>
      </c>
      <c r="B35" s="189" t="s">
        <v>268</v>
      </c>
      <c r="C35" s="290" t="s">
        <v>460</v>
      </c>
      <c r="D35" s="290" t="s">
        <v>461</v>
      </c>
      <c r="E35" s="290" t="s">
        <v>211</v>
      </c>
      <c r="F35" s="290" t="s">
        <v>210</v>
      </c>
      <c r="G35" s="290" t="s">
        <v>209</v>
      </c>
      <c r="H35" s="196"/>
      <c r="I35" s="196"/>
      <c r="J35" s="293"/>
      <c r="K35" s="288"/>
      <c r="L35" s="307"/>
      <c r="M35" s="288"/>
      <c r="N35" s="288"/>
      <c r="O35" s="288"/>
      <c r="P35" s="288"/>
      <c r="Q35" s="303"/>
      <c r="R35" s="303"/>
      <c r="S35" s="208" t="s">
        <v>611</v>
      </c>
      <c r="T35" s="209" t="s">
        <v>219</v>
      </c>
      <c r="U35" s="212">
        <f>Flujos!N15</f>
        <v>300000000</v>
      </c>
      <c r="V35" s="211">
        <v>1</v>
      </c>
      <c r="W35" s="196"/>
      <c r="X35" s="196"/>
      <c r="Y35" s="196"/>
      <c r="Z35" s="196"/>
      <c r="AA35" s="196"/>
      <c r="AB35" s="196"/>
      <c r="AC35" s="196"/>
      <c r="AD35" s="196"/>
      <c r="AE35" s="196"/>
      <c r="AF35" s="196"/>
      <c r="AG35" s="196"/>
      <c r="AH35" s="196"/>
      <c r="AI35" s="196"/>
      <c r="AJ35" s="196"/>
      <c r="AK35" s="196"/>
      <c r="AL35" s="196"/>
      <c r="AM35" s="196"/>
      <c r="AN35" s="196"/>
      <c r="AO35" s="196"/>
      <c r="AP35" s="196"/>
      <c r="AQ35" s="196"/>
      <c r="AR35" s="196"/>
      <c r="AS35" s="196"/>
      <c r="AT35" s="196"/>
    </row>
    <row r="36" spans="1:46" ht="60" customHeight="1" x14ac:dyDescent="0.25">
      <c r="A36" s="321"/>
      <c r="B36" s="189" t="s">
        <v>266</v>
      </c>
      <c r="C36" s="290"/>
      <c r="D36" s="290"/>
      <c r="E36" s="290"/>
      <c r="F36" s="290"/>
      <c r="G36" s="290"/>
      <c r="H36" s="196"/>
      <c r="I36" s="196"/>
      <c r="J36" s="293"/>
      <c r="K36" s="288"/>
      <c r="L36" s="307"/>
      <c r="M36" s="288"/>
      <c r="N36" s="288"/>
      <c r="O36" s="288"/>
      <c r="P36" s="288"/>
      <c r="Q36" s="303"/>
      <c r="R36" s="303"/>
      <c r="S36" s="213" t="s">
        <v>294</v>
      </c>
      <c r="T36" s="209" t="s">
        <v>219</v>
      </c>
      <c r="U36" s="212">
        <f>Flujos!N16</f>
        <v>250000000</v>
      </c>
      <c r="V36" s="211">
        <v>2</v>
      </c>
      <c r="W36" s="196"/>
      <c r="X36" s="196"/>
      <c r="Y36" s="196"/>
      <c r="Z36" s="196"/>
      <c r="AA36" s="196"/>
      <c r="AB36" s="196"/>
      <c r="AC36" s="196"/>
      <c r="AD36" s="196"/>
      <c r="AE36" s="196"/>
      <c r="AF36" s="196"/>
      <c r="AG36" s="196"/>
      <c r="AH36" s="196"/>
      <c r="AI36" s="196"/>
      <c r="AJ36" s="196"/>
      <c r="AK36" s="196"/>
      <c r="AL36" s="196"/>
      <c r="AM36" s="196"/>
      <c r="AN36" s="196"/>
      <c r="AO36" s="196"/>
      <c r="AP36" s="196"/>
      <c r="AQ36" s="196"/>
      <c r="AR36" s="196"/>
      <c r="AS36" s="196"/>
      <c r="AT36" s="196"/>
    </row>
    <row r="37" spans="1:46" ht="15" customHeight="1" x14ac:dyDescent="0.25">
      <c r="A37" s="321"/>
      <c r="B37" s="291" t="s">
        <v>462</v>
      </c>
      <c r="C37" s="291" t="s">
        <v>625</v>
      </c>
      <c r="D37" s="291" t="s">
        <v>626</v>
      </c>
      <c r="E37" s="291" t="s">
        <v>627</v>
      </c>
      <c r="F37" s="291" t="s">
        <v>520</v>
      </c>
      <c r="G37" s="291" t="s">
        <v>519</v>
      </c>
      <c r="H37" s="196"/>
      <c r="I37" s="196"/>
      <c r="J37" s="293"/>
      <c r="K37" s="288"/>
      <c r="L37" s="307"/>
      <c r="M37" s="288"/>
      <c r="N37" s="288"/>
      <c r="O37" s="288"/>
      <c r="P37" s="288"/>
      <c r="Q37" s="303"/>
      <c r="R37" s="303"/>
      <c r="S37" s="301" t="s">
        <v>295</v>
      </c>
      <c r="T37" s="302" t="s">
        <v>218</v>
      </c>
      <c r="U37" s="310">
        <f>Flujos!N17</f>
        <v>200000000</v>
      </c>
      <c r="V37" s="305">
        <v>2</v>
      </c>
      <c r="W37" s="196"/>
      <c r="X37" s="196"/>
      <c r="Y37" s="196"/>
      <c r="Z37" s="196"/>
      <c r="AA37" s="196"/>
      <c r="AB37" s="196"/>
      <c r="AC37" s="196"/>
      <c r="AD37" s="196"/>
      <c r="AE37" s="196"/>
      <c r="AF37" s="196"/>
      <c r="AG37" s="196"/>
      <c r="AH37" s="196"/>
      <c r="AI37" s="196"/>
      <c r="AJ37" s="196"/>
      <c r="AK37" s="196"/>
      <c r="AL37" s="196"/>
      <c r="AM37" s="196"/>
      <c r="AN37" s="196"/>
      <c r="AO37" s="196"/>
      <c r="AP37" s="196"/>
      <c r="AQ37" s="196"/>
      <c r="AR37" s="196"/>
      <c r="AS37" s="196"/>
      <c r="AT37" s="196"/>
    </row>
    <row r="38" spans="1:46" ht="39" customHeight="1" x14ac:dyDescent="0.25">
      <c r="A38" s="321"/>
      <c r="B38" s="291"/>
      <c r="C38" s="291"/>
      <c r="D38" s="291"/>
      <c r="E38" s="291"/>
      <c r="F38" s="291"/>
      <c r="G38" s="291"/>
      <c r="H38" s="196"/>
      <c r="I38" s="196"/>
      <c r="J38" s="293"/>
      <c r="K38" s="288"/>
      <c r="L38" s="307"/>
      <c r="M38" s="288"/>
      <c r="N38" s="288"/>
      <c r="O38" s="288"/>
      <c r="P38" s="288"/>
      <c r="Q38" s="303"/>
      <c r="R38" s="303"/>
      <c r="S38" s="301"/>
      <c r="T38" s="302"/>
      <c r="U38" s="310"/>
      <c r="V38" s="305"/>
      <c r="W38" s="196"/>
      <c r="X38" s="196"/>
      <c r="Y38" s="196"/>
      <c r="Z38" s="196"/>
      <c r="AA38" s="196"/>
      <c r="AB38" s="196"/>
      <c r="AC38" s="196"/>
      <c r="AD38" s="196"/>
      <c r="AE38" s="196"/>
      <c r="AF38" s="196"/>
      <c r="AG38" s="196"/>
      <c r="AH38" s="196"/>
      <c r="AI38" s="196"/>
      <c r="AJ38" s="196"/>
      <c r="AK38" s="196"/>
      <c r="AL38" s="196"/>
      <c r="AM38" s="196"/>
      <c r="AN38" s="196"/>
      <c r="AO38" s="196"/>
      <c r="AP38" s="196"/>
      <c r="AQ38" s="196"/>
      <c r="AR38" s="196"/>
      <c r="AS38" s="196"/>
      <c r="AT38" s="196"/>
    </row>
    <row r="39" spans="1:46" ht="78.75" customHeight="1" x14ac:dyDescent="0.25">
      <c r="A39" s="321"/>
      <c r="B39" s="291"/>
      <c r="C39" s="291"/>
      <c r="D39" s="291"/>
      <c r="E39" s="291"/>
      <c r="F39" s="291"/>
      <c r="G39" s="291"/>
      <c r="H39" s="196"/>
      <c r="I39" s="196"/>
      <c r="J39" s="300" t="s">
        <v>233</v>
      </c>
      <c r="K39" s="288" t="s">
        <v>232</v>
      </c>
      <c r="L39" s="288" t="s">
        <v>543</v>
      </c>
      <c r="M39" s="288" t="s">
        <v>544</v>
      </c>
      <c r="N39" s="288" t="s">
        <v>545</v>
      </c>
      <c r="O39" s="328" t="s">
        <v>569</v>
      </c>
      <c r="P39" s="288" t="s">
        <v>577</v>
      </c>
      <c r="Q39" s="303" t="s">
        <v>231</v>
      </c>
      <c r="R39" s="303" t="s">
        <v>309</v>
      </c>
      <c r="S39" s="207" t="s">
        <v>296</v>
      </c>
      <c r="T39" s="209" t="s">
        <v>219</v>
      </c>
      <c r="U39" s="212">
        <f>Flujos!N18</f>
        <v>300000000</v>
      </c>
      <c r="V39" s="211">
        <v>1</v>
      </c>
      <c r="W39" s="196"/>
      <c r="X39" s="196"/>
      <c r="Y39" s="196"/>
      <c r="Z39" s="196"/>
      <c r="AA39" s="196"/>
      <c r="AB39" s="196"/>
      <c r="AC39" s="196"/>
      <c r="AD39" s="196"/>
      <c r="AE39" s="196"/>
      <c r="AF39" s="196"/>
      <c r="AG39" s="196"/>
      <c r="AH39" s="196"/>
      <c r="AI39" s="196"/>
      <c r="AJ39" s="196"/>
      <c r="AK39" s="196"/>
      <c r="AL39" s="196"/>
      <c r="AM39" s="196"/>
      <c r="AN39" s="196"/>
      <c r="AO39" s="196"/>
      <c r="AP39" s="196"/>
      <c r="AQ39" s="196"/>
      <c r="AR39" s="196"/>
      <c r="AS39" s="196"/>
      <c r="AT39" s="196"/>
    </row>
    <row r="40" spans="1:46" ht="131.25" customHeight="1" x14ac:dyDescent="0.25">
      <c r="A40" s="321"/>
      <c r="B40" s="291"/>
      <c r="C40" s="291"/>
      <c r="D40" s="291"/>
      <c r="E40" s="291"/>
      <c r="F40" s="291"/>
      <c r="G40" s="291"/>
      <c r="H40" s="196"/>
      <c r="I40" s="196"/>
      <c r="J40" s="300"/>
      <c r="K40" s="288"/>
      <c r="L40" s="288"/>
      <c r="M40" s="288"/>
      <c r="N40" s="288"/>
      <c r="O40" s="328"/>
      <c r="P40" s="288"/>
      <c r="Q40" s="303"/>
      <c r="R40" s="303"/>
      <c r="S40" s="207" t="s">
        <v>297</v>
      </c>
      <c r="T40" s="209" t="s">
        <v>219</v>
      </c>
      <c r="U40" s="212">
        <f>Flujos!N19</f>
        <v>4540910000</v>
      </c>
      <c r="V40" s="211">
        <v>10</v>
      </c>
      <c r="W40" s="196"/>
      <c r="X40" s="196"/>
      <c r="Y40" s="196"/>
      <c r="Z40" s="196"/>
      <c r="AA40" s="196"/>
      <c r="AB40" s="196"/>
      <c r="AC40" s="196"/>
      <c r="AD40" s="196"/>
      <c r="AE40" s="196"/>
      <c r="AF40" s="196"/>
      <c r="AG40" s="196"/>
      <c r="AH40" s="196"/>
      <c r="AI40" s="196"/>
      <c r="AJ40" s="196"/>
      <c r="AK40" s="196"/>
      <c r="AL40" s="196"/>
      <c r="AM40" s="196"/>
      <c r="AN40" s="196"/>
      <c r="AO40" s="196"/>
      <c r="AP40" s="196"/>
      <c r="AQ40" s="196"/>
      <c r="AR40" s="196"/>
      <c r="AS40" s="196"/>
      <c r="AT40" s="196"/>
    </row>
    <row r="41" spans="1:46" ht="47.25" customHeight="1" x14ac:dyDescent="0.25">
      <c r="A41" s="321"/>
      <c r="B41" s="291" t="s">
        <v>463</v>
      </c>
      <c r="C41" s="313" t="s">
        <v>587</v>
      </c>
      <c r="D41" s="313" t="s">
        <v>612</v>
      </c>
      <c r="E41" s="313" t="s">
        <v>588</v>
      </c>
      <c r="F41" s="319" t="s">
        <v>464</v>
      </c>
      <c r="G41" s="319" t="s">
        <v>465</v>
      </c>
      <c r="H41" s="196"/>
      <c r="I41" s="196"/>
      <c r="J41" s="300"/>
      <c r="K41" s="288"/>
      <c r="L41" s="288"/>
      <c r="M41" s="288"/>
      <c r="N41" s="288"/>
      <c r="O41" s="328"/>
      <c r="P41" s="288"/>
      <c r="Q41" s="303"/>
      <c r="R41" s="303"/>
      <c r="S41" s="207" t="s">
        <v>298</v>
      </c>
      <c r="T41" s="209" t="s">
        <v>219</v>
      </c>
      <c r="U41" s="212">
        <f>Flujos!N20</f>
        <v>800000000</v>
      </c>
      <c r="V41" s="211">
        <v>2</v>
      </c>
      <c r="W41" s="196"/>
      <c r="X41" s="196"/>
      <c r="Y41" s="196"/>
      <c r="Z41" s="196"/>
      <c r="AA41" s="196"/>
      <c r="AB41" s="196"/>
      <c r="AC41" s="196"/>
      <c r="AD41" s="196"/>
      <c r="AE41" s="196"/>
      <c r="AF41" s="196"/>
      <c r="AG41" s="196"/>
      <c r="AH41" s="196"/>
      <c r="AI41" s="196"/>
      <c r="AJ41" s="196"/>
      <c r="AK41" s="196"/>
      <c r="AL41" s="196"/>
      <c r="AM41" s="196"/>
      <c r="AN41" s="196"/>
      <c r="AO41" s="196"/>
      <c r="AP41" s="196"/>
      <c r="AQ41" s="196"/>
      <c r="AR41" s="196"/>
      <c r="AS41" s="196"/>
      <c r="AT41" s="196"/>
    </row>
    <row r="42" spans="1:46" ht="26.25" x14ac:dyDescent="0.25">
      <c r="A42" s="321"/>
      <c r="B42" s="291"/>
      <c r="C42" s="314"/>
      <c r="D42" s="314"/>
      <c r="E42" s="314"/>
      <c r="F42" s="319"/>
      <c r="G42" s="319"/>
      <c r="H42" s="196"/>
      <c r="I42" s="196"/>
      <c r="J42" s="300"/>
      <c r="K42" s="288"/>
      <c r="L42" s="288"/>
      <c r="M42" s="288"/>
      <c r="N42" s="288"/>
      <c r="O42" s="328"/>
      <c r="P42" s="288"/>
      <c r="Q42" s="303"/>
      <c r="R42" s="303" t="s">
        <v>310</v>
      </c>
      <c r="S42" s="214" t="s">
        <v>299</v>
      </c>
      <c r="T42" s="209" t="s">
        <v>219</v>
      </c>
      <c r="U42" s="212">
        <f>Flujos!N21</f>
        <v>3988600000</v>
      </c>
      <c r="V42" s="211">
        <v>10</v>
      </c>
      <c r="W42" s="196"/>
      <c r="X42" s="196"/>
      <c r="Y42" s="196"/>
      <c r="Z42" s="196"/>
      <c r="AA42" s="196"/>
      <c r="AB42" s="196"/>
      <c r="AC42" s="196"/>
      <c r="AD42" s="196"/>
      <c r="AE42" s="196"/>
      <c r="AF42" s="196"/>
      <c r="AG42" s="196"/>
      <c r="AH42" s="196"/>
      <c r="AI42" s="196"/>
      <c r="AJ42" s="196"/>
      <c r="AK42" s="196"/>
      <c r="AL42" s="196"/>
      <c r="AM42" s="196"/>
      <c r="AN42" s="196"/>
      <c r="AO42" s="196"/>
      <c r="AP42" s="196"/>
      <c r="AQ42" s="196"/>
      <c r="AR42" s="196"/>
      <c r="AS42" s="196"/>
      <c r="AT42" s="196"/>
    </row>
    <row r="43" spans="1:46" ht="72" customHeight="1" x14ac:dyDescent="0.25">
      <c r="A43" s="321"/>
      <c r="B43" s="291"/>
      <c r="C43" s="314"/>
      <c r="D43" s="314"/>
      <c r="E43" s="314"/>
      <c r="F43" s="319"/>
      <c r="G43" s="319"/>
      <c r="H43" s="196"/>
      <c r="I43" s="196"/>
      <c r="J43" s="300" t="s">
        <v>522</v>
      </c>
      <c r="K43" s="288" t="s">
        <v>570</v>
      </c>
      <c r="L43" s="288" t="s">
        <v>568</v>
      </c>
      <c r="M43" s="288" t="s">
        <v>571</v>
      </c>
      <c r="N43" s="288" t="s">
        <v>572</v>
      </c>
      <c r="O43" s="288" t="s">
        <v>573</v>
      </c>
      <c r="P43" s="288"/>
      <c r="Q43" s="303"/>
      <c r="R43" s="303"/>
      <c r="S43" s="207" t="s">
        <v>300</v>
      </c>
      <c r="T43" s="209" t="s">
        <v>219</v>
      </c>
      <c r="U43" s="212">
        <f>Flujos!N22</f>
        <v>750000000</v>
      </c>
      <c r="V43" s="211">
        <v>5</v>
      </c>
      <c r="W43" s="196"/>
      <c r="X43" s="196"/>
      <c r="Y43" s="196"/>
      <c r="Z43" s="196"/>
      <c r="AA43" s="196"/>
      <c r="AB43" s="196"/>
      <c r="AC43" s="196"/>
      <c r="AD43" s="196"/>
      <c r="AE43" s="196"/>
      <c r="AF43" s="196"/>
      <c r="AG43" s="196"/>
      <c r="AH43" s="196"/>
      <c r="AI43" s="196"/>
      <c r="AJ43" s="196"/>
      <c r="AK43" s="196"/>
      <c r="AL43" s="196"/>
      <c r="AM43" s="196"/>
      <c r="AN43" s="196"/>
      <c r="AO43" s="196"/>
      <c r="AP43" s="196"/>
      <c r="AQ43" s="196"/>
      <c r="AR43" s="196"/>
      <c r="AS43" s="196"/>
      <c r="AT43" s="196"/>
    </row>
    <row r="44" spans="1:46" ht="38.25" customHeight="1" x14ac:dyDescent="0.25">
      <c r="A44" s="321"/>
      <c r="B44" s="291"/>
      <c r="C44" s="314"/>
      <c r="D44" s="314"/>
      <c r="E44" s="314"/>
      <c r="F44" s="319"/>
      <c r="G44" s="319"/>
      <c r="H44" s="196"/>
      <c r="I44" s="196"/>
      <c r="J44" s="300"/>
      <c r="K44" s="288"/>
      <c r="L44" s="288"/>
      <c r="M44" s="288"/>
      <c r="N44" s="288"/>
      <c r="O44" s="288"/>
      <c r="P44" s="288"/>
      <c r="Q44" s="303"/>
      <c r="R44" s="303"/>
      <c r="S44" s="214" t="s">
        <v>301</v>
      </c>
      <c r="T44" s="209" t="s">
        <v>219</v>
      </c>
      <c r="U44" s="212">
        <f>Flujos!N23</f>
        <v>400000000</v>
      </c>
      <c r="V44" s="211">
        <v>2</v>
      </c>
      <c r="W44" s="196"/>
      <c r="X44" s="196"/>
      <c r="Y44" s="196"/>
      <c r="Z44" s="196"/>
      <c r="AA44" s="196"/>
      <c r="AB44" s="196"/>
      <c r="AC44" s="196"/>
      <c r="AD44" s="196"/>
      <c r="AE44" s="196"/>
      <c r="AF44" s="196"/>
      <c r="AG44" s="196"/>
      <c r="AH44" s="196"/>
      <c r="AI44" s="196"/>
      <c r="AJ44" s="196"/>
      <c r="AK44" s="196"/>
      <c r="AL44" s="196"/>
      <c r="AM44" s="196"/>
      <c r="AN44" s="196"/>
      <c r="AO44" s="196"/>
      <c r="AP44" s="196"/>
      <c r="AQ44" s="196"/>
      <c r="AR44" s="196"/>
      <c r="AS44" s="196"/>
      <c r="AT44" s="196"/>
    </row>
    <row r="45" spans="1:46" ht="47.25" customHeight="1" x14ac:dyDescent="0.25">
      <c r="A45" s="321"/>
      <c r="B45" s="291"/>
      <c r="C45" s="314"/>
      <c r="D45" s="314"/>
      <c r="E45" s="314"/>
      <c r="F45" s="319"/>
      <c r="G45" s="319"/>
      <c r="H45" s="196"/>
      <c r="I45" s="196"/>
      <c r="J45" s="300"/>
      <c r="K45" s="288"/>
      <c r="L45" s="288"/>
      <c r="M45" s="288"/>
      <c r="N45" s="288"/>
      <c r="O45" s="288"/>
      <c r="P45" s="288"/>
      <c r="Q45" s="303"/>
      <c r="R45" s="303"/>
      <c r="S45" s="214" t="s">
        <v>302</v>
      </c>
      <c r="T45" s="209" t="s">
        <v>219</v>
      </c>
      <c r="U45" s="212">
        <f>Flujos!N24</f>
        <v>400000000</v>
      </c>
      <c r="V45" s="211">
        <v>2</v>
      </c>
      <c r="W45" s="196"/>
      <c r="X45" s="196"/>
      <c r="Y45" s="196"/>
      <c r="Z45" s="196"/>
      <c r="AA45" s="196"/>
      <c r="AB45" s="196"/>
      <c r="AC45" s="196"/>
      <c r="AD45" s="196"/>
      <c r="AE45" s="196"/>
      <c r="AF45" s="196"/>
      <c r="AG45" s="196"/>
      <c r="AH45" s="196"/>
      <c r="AI45" s="196"/>
      <c r="AJ45" s="196"/>
      <c r="AK45" s="196"/>
      <c r="AL45" s="196"/>
      <c r="AM45" s="196"/>
      <c r="AN45" s="196"/>
      <c r="AO45" s="196"/>
      <c r="AP45" s="196"/>
      <c r="AQ45" s="196"/>
      <c r="AR45" s="196"/>
      <c r="AS45" s="196"/>
      <c r="AT45" s="196"/>
    </row>
    <row r="46" spans="1:46" ht="39" x14ac:dyDescent="0.25">
      <c r="A46" s="321"/>
      <c r="B46" s="291"/>
      <c r="C46" s="314"/>
      <c r="D46" s="314"/>
      <c r="E46" s="314"/>
      <c r="F46" s="319"/>
      <c r="G46" s="319"/>
      <c r="H46" s="196"/>
      <c r="I46" s="196"/>
      <c r="J46" s="300"/>
      <c r="K46" s="288"/>
      <c r="L46" s="288"/>
      <c r="M46" s="288"/>
      <c r="N46" s="288"/>
      <c r="O46" s="288"/>
      <c r="P46" s="288"/>
      <c r="Q46" s="303"/>
      <c r="R46" s="303"/>
      <c r="S46" s="214" t="s">
        <v>303</v>
      </c>
      <c r="T46" s="209" t="s">
        <v>218</v>
      </c>
      <c r="U46" s="212">
        <f>Flujos!N25</f>
        <v>5600000000</v>
      </c>
      <c r="V46" s="211">
        <v>10</v>
      </c>
      <c r="W46" s="196"/>
      <c r="X46" s="196"/>
      <c r="Y46" s="196"/>
      <c r="Z46" s="196"/>
      <c r="AA46" s="196"/>
      <c r="AB46" s="196"/>
      <c r="AC46" s="196"/>
      <c r="AD46" s="196"/>
      <c r="AE46" s="196"/>
      <c r="AF46" s="196"/>
      <c r="AG46" s="196"/>
      <c r="AH46" s="196"/>
      <c r="AI46" s="196"/>
      <c r="AJ46" s="196"/>
      <c r="AK46" s="196"/>
      <c r="AL46" s="196"/>
      <c r="AM46" s="196"/>
      <c r="AN46" s="196"/>
      <c r="AO46" s="196"/>
      <c r="AP46" s="196"/>
      <c r="AQ46" s="196"/>
      <c r="AR46" s="196"/>
      <c r="AS46" s="196"/>
      <c r="AT46" s="196"/>
    </row>
    <row r="47" spans="1:46" ht="50.25" customHeight="1" x14ac:dyDescent="0.25">
      <c r="A47" s="321"/>
      <c r="B47" s="291"/>
      <c r="C47" s="314"/>
      <c r="D47" s="314"/>
      <c r="E47" s="314"/>
      <c r="F47" s="319"/>
      <c r="G47" s="319"/>
      <c r="H47" s="196"/>
      <c r="I47" s="196"/>
      <c r="J47" s="300" t="s">
        <v>230</v>
      </c>
      <c r="K47" s="288" t="s">
        <v>601</v>
      </c>
      <c r="L47" s="288" t="s">
        <v>602</v>
      </c>
      <c r="M47" s="288" t="s">
        <v>229</v>
      </c>
      <c r="N47" s="288" t="s">
        <v>228</v>
      </c>
      <c r="O47" s="288" t="s">
        <v>602</v>
      </c>
      <c r="P47" s="288" t="s">
        <v>578</v>
      </c>
      <c r="Q47" s="303" t="s">
        <v>285</v>
      </c>
      <c r="R47" s="303" t="s">
        <v>613</v>
      </c>
      <c r="S47" s="324" t="s">
        <v>614</v>
      </c>
      <c r="T47" s="302" t="s">
        <v>219</v>
      </c>
      <c r="U47" s="310">
        <f>Flujos!N26</f>
        <v>3605000000</v>
      </c>
      <c r="V47" s="323">
        <v>2</v>
      </c>
      <c r="W47" s="196"/>
      <c r="X47" s="196"/>
      <c r="Y47" s="196"/>
      <c r="Z47" s="196"/>
      <c r="AA47" s="196"/>
      <c r="AB47" s="196"/>
      <c r="AC47" s="196"/>
      <c r="AD47" s="196"/>
      <c r="AE47" s="196"/>
      <c r="AF47" s="196"/>
      <c r="AG47" s="196"/>
      <c r="AH47" s="196"/>
      <c r="AI47" s="196"/>
      <c r="AJ47" s="196"/>
      <c r="AK47" s="196"/>
      <c r="AL47" s="196"/>
      <c r="AM47" s="196"/>
      <c r="AN47" s="196"/>
      <c r="AO47" s="196"/>
      <c r="AP47" s="196"/>
      <c r="AQ47" s="196"/>
      <c r="AR47" s="196"/>
      <c r="AS47" s="196"/>
      <c r="AT47" s="196"/>
    </row>
    <row r="48" spans="1:46" ht="65.25" customHeight="1" x14ac:dyDescent="0.25">
      <c r="A48" s="321"/>
      <c r="B48" s="291"/>
      <c r="C48" s="314"/>
      <c r="D48" s="314"/>
      <c r="E48" s="314"/>
      <c r="F48" s="319"/>
      <c r="G48" s="319"/>
      <c r="H48" s="196"/>
      <c r="I48" s="196"/>
      <c r="J48" s="300"/>
      <c r="K48" s="288"/>
      <c r="L48" s="288"/>
      <c r="M48" s="288"/>
      <c r="N48" s="288"/>
      <c r="O48" s="288"/>
      <c r="P48" s="288"/>
      <c r="Q48" s="303"/>
      <c r="R48" s="303"/>
      <c r="S48" s="324"/>
      <c r="T48" s="302"/>
      <c r="U48" s="310"/>
      <c r="V48" s="323"/>
      <c r="W48" s="196"/>
      <c r="X48" s="196"/>
      <c r="Y48" s="196"/>
      <c r="Z48" s="196"/>
      <c r="AA48" s="196"/>
      <c r="AB48" s="196"/>
      <c r="AC48" s="196"/>
      <c r="AD48" s="196"/>
      <c r="AE48" s="196"/>
      <c r="AF48" s="196"/>
      <c r="AG48" s="196"/>
      <c r="AH48" s="196"/>
      <c r="AI48" s="196"/>
      <c r="AJ48" s="196"/>
      <c r="AK48" s="196"/>
      <c r="AL48" s="196"/>
      <c r="AM48" s="196"/>
      <c r="AN48" s="196"/>
      <c r="AO48" s="196"/>
      <c r="AP48" s="196"/>
      <c r="AQ48" s="196"/>
      <c r="AR48" s="196"/>
      <c r="AS48" s="196"/>
      <c r="AT48" s="196"/>
    </row>
    <row r="49" spans="1:46" ht="25.5" customHeight="1" x14ac:dyDescent="0.25">
      <c r="A49" s="321"/>
      <c r="B49" s="291"/>
      <c r="C49" s="314"/>
      <c r="D49" s="314"/>
      <c r="E49" s="314"/>
      <c r="F49" s="319"/>
      <c r="G49" s="319"/>
      <c r="H49" s="196"/>
      <c r="I49" s="196"/>
      <c r="J49" s="300"/>
      <c r="K49" s="288" t="s">
        <v>226</v>
      </c>
      <c r="L49" s="306" t="s">
        <v>603</v>
      </c>
      <c r="M49" s="288" t="s">
        <v>225</v>
      </c>
      <c r="N49" s="288" t="s">
        <v>224</v>
      </c>
      <c r="O49" s="288" t="s">
        <v>223</v>
      </c>
      <c r="P49" s="288"/>
      <c r="Q49" s="303"/>
      <c r="R49" s="303"/>
      <c r="S49" s="324"/>
      <c r="T49" s="302"/>
      <c r="U49" s="310"/>
      <c r="V49" s="323"/>
      <c r="W49" s="196"/>
      <c r="X49" s="196"/>
      <c r="Y49" s="196"/>
      <c r="Z49" s="196"/>
      <c r="AA49" s="196"/>
      <c r="AB49" s="196"/>
      <c r="AC49" s="196"/>
      <c r="AD49" s="196"/>
      <c r="AE49" s="196"/>
      <c r="AF49" s="196"/>
      <c r="AG49" s="196"/>
      <c r="AH49" s="196"/>
      <c r="AI49" s="196"/>
      <c r="AJ49" s="196"/>
      <c r="AK49" s="196"/>
      <c r="AL49" s="196"/>
      <c r="AM49" s="196"/>
      <c r="AN49" s="196"/>
      <c r="AO49" s="196"/>
      <c r="AP49" s="196"/>
      <c r="AQ49" s="196"/>
      <c r="AR49" s="196"/>
      <c r="AS49" s="196"/>
      <c r="AT49" s="196"/>
    </row>
    <row r="50" spans="1:46" ht="76.5" customHeight="1" x14ac:dyDescent="0.25">
      <c r="A50" s="321"/>
      <c r="B50" s="291"/>
      <c r="C50" s="315"/>
      <c r="D50" s="315"/>
      <c r="E50" s="315"/>
      <c r="F50" s="319"/>
      <c r="G50" s="319"/>
      <c r="H50" s="196"/>
      <c r="I50" s="196"/>
      <c r="J50" s="300"/>
      <c r="K50" s="288"/>
      <c r="L50" s="306"/>
      <c r="M50" s="288"/>
      <c r="N50" s="288"/>
      <c r="O50" s="288"/>
      <c r="P50" s="288"/>
      <c r="Q50" s="303"/>
      <c r="R50" s="303"/>
      <c r="S50" s="208" t="s">
        <v>304</v>
      </c>
      <c r="T50" s="209" t="s">
        <v>219</v>
      </c>
      <c r="U50" s="210">
        <f>Flujos!N27</f>
        <v>652500000</v>
      </c>
      <c r="V50" s="215">
        <v>1</v>
      </c>
      <c r="W50" s="196"/>
      <c r="X50" s="196"/>
      <c r="Y50" s="196"/>
      <c r="Z50" s="196"/>
      <c r="AA50" s="196"/>
      <c r="AB50" s="196"/>
      <c r="AC50" s="196"/>
      <c r="AD50" s="196"/>
      <c r="AE50" s="196"/>
      <c r="AF50" s="196"/>
      <c r="AG50" s="196"/>
      <c r="AH50" s="196"/>
      <c r="AI50" s="196"/>
      <c r="AJ50" s="196"/>
      <c r="AK50" s="196"/>
      <c r="AL50" s="196"/>
      <c r="AM50" s="196"/>
      <c r="AN50" s="196"/>
      <c r="AO50" s="196"/>
      <c r="AP50" s="196"/>
      <c r="AQ50" s="196"/>
      <c r="AR50" s="196"/>
      <c r="AS50" s="196"/>
      <c r="AT50" s="196"/>
    </row>
    <row r="51" spans="1:46" ht="76.5" x14ac:dyDescent="0.25">
      <c r="A51" s="321"/>
      <c r="B51" s="191" t="s">
        <v>466</v>
      </c>
      <c r="C51" s="191" t="s">
        <v>467</v>
      </c>
      <c r="D51" s="191" t="s">
        <v>468</v>
      </c>
      <c r="E51" s="191" t="s">
        <v>469</v>
      </c>
      <c r="F51" s="303" t="s">
        <v>523</v>
      </c>
      <c r="G51" s="303" t="s">
        <v>227</v>
      </c>
      <c r="H51" s="196"/>
      <c r="I51" s="196"/>
      <c r="J51" s="300"/>
      <c r="K51" s="288"/>
      <c r="L51" s="306"/>
      <c r="M51" s="288"/>
      <c r="N51" s="288"/>
      <c r="O51" s="288"/>
      <c r="P51" s="288"/>
      <c r="Q51" s="303"/>
      <c r="R51" s="303"/>
      <c r="S51" s="208" t="s">
        <v>615</v>
      </c>
      <c r="T51" s="209" t="s">
        <v>219</v>
      </c>
      <c r="U51" s="210">
        <f>Flujos!N28</f>
        <v>400000000</v>
      </c>
      <c r="V51" s="215">
        <v>1</v>
      </c>
      <c r="W51" s="196"/>
      <c r="X51" s="196"/>
      <c r="Y51" s="196"/>
      <c r="Z51" s="196"/>
      <c r="AA51" s="196"/>
      <c r="AB51" s="196"/>
      <c r="AC51" s="196"/>
      <c r="AD51" s="196"/>
      <c r="AE51" s="196"/>
      <c r="AF51" s="196"/>
      <c r="AG51" s="196"/>
      <c r="AH51" s="196"/>
      <c r="AI51" s="196"/>
      <c r="AJ51" s="196"/>
      <c r="AK51" s="196"/>
      <c r="AL51" s="196"/>
      <c r="AM51" s="196"/>
      <c r="AN51" s="196"/>
      <c r="AO51" s="196"/>
      <c r="AP51" s="196"/>
      <c r="AQ51" s="196"/>
      <c r="AR51" s="196"/>
      <c r="AS51" s="196"/>
      <c r="AT51" s="196"/>
    </row>
    <row r="52" spans="1:46" ht="191.25" customHeight="1" x14ac:dyDescent="0.25">
      <c r="A52" s="321"/>
      <c r="B52" s="191" t="s">
        <v>470</v>
      </c>
      <c r="C52" s="191" t="s">
        <v>616</v>
      </c>
      <c r="D52" s="191" t="s">
        <v>471</v>
      </c>
      <c r="E52" s="191" t="s">
        <v>472</v>
      </c>
      <c r="F52" s="303"/>
      <c r="G52" s="303"/>
      <c r="H52" s="196"/>
      <c r="I52" s="196"/>
      <c r="J52" s="300" t="s">
        <v>221</v>
      </c>
      <c r="K52" s="206" t="s">
        <v>546</v>
      </c>
      <c r="L52" s="206" t="s">
        <v>547</v>
      </c>
      <c r="M52" s="206" t="s">
        <v>548</v>
      </c>
      <c r="N52" s="206" t="s">
        <v>549</v>
      </c>
      <c r="O52" s="206" t="s">
        <v>550</v>
      </c>
      <c r="P52" s="309" t="s">
        <v>617</v>
      </c>
      <c r="Q52" s="309" t="s">
        <v>286</v>
      </c>
      <c r="R52" s="309" t="s">
        <v>618</v>
      </c>
      <c r="S52" s="208" t="s">
        <v>305</v>
      </c>
      <c r="T52" s="216" t="s">
        <v>219</v>
      </c>
      <c r="U52" s="217">
        <f>Flujos!N29</f>
        <v>880000000</v>
      </c>
      <c r="V52" s="218">
        <v>4</v>
      </c>
      <c r="W52" s="196"/>
      <c r="X52" s="196"/>
      <c r="Y52" s="196"/>
      <c r="Z52" s="196"/>
      <c r="AA52" s="196"/>
      <c r="AB52" s="196"/>
      <c r="AC52" s="196"/>
      <c r="AD52" s="196"/>
      <c r="AE52" s="196"/>
      <c r="AF52" s="196"/>
      <c r="AG52" s="196"/>
      <c r="AH52" s="196"/>
      <c r="AI52" s="196"/>
      <c r="AJ52" s="196"/>
      <c r="AK52" s="196"/>
      <c r="AL52" s="196"/>
      <c r="AM52" s="196"/>
      <c r="AN52" s="196"/>
      <c r="AO52" s="196"/>
      <c r="AP52" s="196"/>
      <c r="AQ52" s="196"/>
      <c r="AR52" s="196"/>
      <c r="AS52" s="196"/>
      <c r="AT52" s="196"/>
    </row>
    <row r="53" spans="1:46" ht="114.75" x14ac:dyDescent="0.25">
      <c r="A53" s="321"/>
      <c r="B53" s="191" t="s">
        <v>473</v>
      </c>
      <c r="C53" s="191" t="s">
        <v>474</v>
      </c>
      <c r="D53" s="191" t="s">
        <v>475</v>
      </c>
      <c r="E53" s="191" t="s">
        <v>476</v>
      </c>
      <c r="F53" s="303"/>
      <c r="G53" s="303"/>
      <c r="H53" s="196"/>
      <c r="I53" s="196"/>
      <c r="J53" s="300"/>
      <c r="K53" s="206" t="s">
        <v>551</v>
      </c>
      <c r="L53" s="206" t="s">
        <v>220</v>
      </c>
      <c r="M53" s="206" t="s">
        <v>220</v>
      </c>
      <c r="N53" s="206" t="s">
        <v>552</v>
      </c>
      <c r="O53" s="206" t="s">
        <v>553</v>
      </c>
      <c r="P53" s="309"/>
      <c r="Q53" s="309"/>
      <c r="R53" s="309"/>
      <c r="S53" s="208" t="s">
        <v>619</v>
      </c>
      <c r="T53" s="216" t="s">
        <v>219</v>
      </c>
      <c r="U53" s="217">
        <f>Flujos!N30</f>
        <v>4800000000</v>
      </c>
      <c r="V53" s="218">
        <v>4</v>
      </c>
      <c r="W53" s="196"/>
      <c r="X53" s="196"/>
      <c r="Y53" s="196"/>
      <c r="Z53" s="196"/>
      <c r="AA53" s="196"/>
      <c r="AB53" s="196"/>
      <c r="AC53" s="196"/>
      <c r="AD53" s="196"/>
      <c r="AE53" s="196"/>
      <c r="AF53" s="196"/>
      <c r="AG53" s="196"/>
      <c r="AH53" s="196"/>
      <c r="AI53" s="196"/>
      <c r="AJ53" s="196"/>
      <c r="AK53" s="196"/>
      <c r="AL53" s="196"/>
      <c r="AM53" s="196"/>
      <c r="AN53" s="196"/>
      <c r="AO53" s="196"/>
      <c r="AP53" s="196"/>
      <c r="AQ53" s="196"/>
      <c r="AR53" s="196"/>
      <c r="AS53" s="196"/>
      <c r="AT53" s="196"/>
    </row>
    <row r="54" spans="1:46" ht="127.5" x14ac:dyDescent="0.25">
      <c r="A54" s="321"/>
      <c r="B54" s="191" t="s">
        <v>477</v>
      </c>
      <c r="C54" s="191" t="s">
        <v>478</v>
      </c>
      <c r="D54" s="191" t="s">
        <v>479</v>
      </c>
      <c r="E54" s="191" t="s">
        <v>480</v>
      </c>
      <c r="F54" s="303"/>
      <c r="G54" s="303"/>
      <c r="H54" s="196"/>
      <c r="I54" s="196"/>
      <c r="J54" s="300"/>
      <c r="K54" s="206" t="s">
        <v>197</v>
      </c>
      <c r="L54" s="206" t="s">
        <v>554</v>
      </c>
      <c r="M54" s="206" t="s">
        <v>555</v>
      </c>
      <c r="N54" s="206" t="s">
        <v>556</v>
      </c>
      <c r="O54" s="206" t="s">
        <v>557</v>
      </c>
      <c r="P54" s="309"/>
      <c r="Q54" s="309"/>
      <c r="R54" s="309" t="s">
        <v>311</v>
      </c>
      <c r="S54" s="208" t="s">
        <v>319</v>
      </c>
      <c r="T54" s="216" t="s">
        <v>219</v>
      </c>
      <c r="U54" s="217">
        <f>Flujos!N31</f>
        <v>1120000000</v>
      </c>
      <c r="V54" s="218">
        <v>2</v>
      </c>
      <c r="W54" s="196"/>
      <c r="X54" s="196"/>
      <c r="Y54" s="196"/>
      <c r="Z54" s="196"/>
      <c r="AA54" s="196"/>
      <c r="AB54" s="196"/>
      <c r="AC54" s="196"/>
      <c r="AD54" s="196"/>
      <c r="AE54" s="196"/>
      <c r="AF54" s="196"/>
      <c r="AG54" s="196"/>
      <c r="AH54" s="196"/>
      <c r="AI54" s="196"/>
      <c r="AJ54" s="196"/>
      <c r="AK54" s="196"/>
      <c r="AL54" s="196"/>
      <c r="AM54" s="196"/>
      <c r="AN54" s="196"/>
      <c r="AO54" s="196"/>
      <c r="AP54" s="196"/>
      <c r="AQ54" s="196"/>
      <c r="AR54" s="196"/>
      <c r="AS54" s="196"/>
      <c r="AT54" s="196"/>
    </row>
    <row r="55" spans="1:46" ht="160.5" customHeight="1" x14ac:dyDescent="0.25">
      <c r="A55" s="321"/>
      <c r="B55" s="191" t="s">
        <v>481</v>
      </c>
      <c r="C55" s="191" t="s">
        <v>482</v>
      </c>
      <c r="D55" s="191" t="s">
        <v>483</v>
      </c>
      <c r="E55" s="191" t="s">
        <v>484</v>
      </c>
      <c r="F55" s="303"/>
      <c r="G55" s="303"/>
      <c r="H55" s="196"/>
      <c r="I55" s="196"/>
      <c r="J55" s="300"/>
      <c r="K55" s="206" t="s">
        <v>558</v>
      </c>
      <c r="L55" s="206" t="s">
        <v>559</v>
      </c>
      <c r="M55" s="206" t="s">
        <v>560</v>
      </c>
      <c r="N55" s="206" t="s">
        <v>561</v>
      </c>
      <c r="O55" s="206" t="s">
        <v>562</v>
      </c>
      <c r="P55" s="309"/>
      <c r="Q55" s="309"/>
      <c r="R55" s="309"/>
      <c r="S55" s="208" t="s">
        <v>620</v>
      </c>
      <c r="T55" s="216" t="s">
        <v>219</v>
      </c>
      <c r="U55" s="217">
        <f>Flujos!N32</f>
        <v>130000000</v>
      </c>
      <c r="V55" s="218">
        <v>4</v>
      </c>
      <c r="W55" s="196"/>
      <c r="X55" s="196"/>
      <c r="Y55" s="196"/>
      <c r="Z55" s="196"/>
      <c r="AA55" s="196"/>
      <c r="AB55" s="196"/>
      <c r="AC55" s="196"/>
      <c r="AD55" s="196"/>
      <c r="AE55" s="196"/>
      <c r="AF55" s="196"/>
      <c r="AG55" s="196"/>
      <c r="AH55" s="196"/>
      <c r="AI55" s="196"/>
      <c r="AJ55" s="196"/>
      <c r="AK55" s="196"/>
      <c r="AL55" s="196"/>
      <c r="AM55" s="196"/>
      <c r="AN55" s="196"/>
      <c r="AO55" s="196"/>
      <c r="AP55" s="196"/>
      <c r="AQ55" s="196"/>
      <c r="AR55" s="196"/>
      <c r="AS55" s="196"/>
      <c r="AT55" s="196"/>
    </row>
    <row r="56" spans="1:46" s="86" customFormat="1" ht="140.25" x14ac:dyDescent="0.25">
      <c r="A56" s="322"/>
      <c r="B56" s="191" t="s">
        <v>485</v>
      </c>
      <c r="C56" s="191" t="s">
        <v>486</v>
      </c>
      <c r="D56" s="191" t="s">
        <v>487</v>
      </c>
      <c r="E56" s="191" t="s">
        <v>488</v>
      </c>
      <c r="F56" s="219" t="s">
        <v>525</v>
      </c>
      <c r="G56" s="219" t="s">
        <v>524</v>
      </c>
      <c r="H56" s="220"/>
      <c r="I56" s="220"/>
      <c r="J56" s="300"/>
      <c r="K56" s="206" t="s">
        <v>563</v>
      </c>
      <c r="L56" s="221" t="s">
        <v>564</v>
      </c>
      <c r="M56" s="221" t="s">
        <v>565</v>
      </c>
      <c r="N56" s="221" t="s">
        <v>566</v>
      </c>
      <c r="O56" s="206" t="s">
        <v>567</v>
      </c>
      <c r="P56" s="309"/>
      <c r="Q56" s="309"/>
      <c r="R56" s="309"/>
      <c r="S56" s="309" t="s">
        <v>446</v>
      </c>
      <c r="T56" s="311" t="s">
        <v>218</v>
      </c>
      <c r="U56" s="312">
        <f>Flujos!N33</f>
        <v>170000000</v>
      </c>
      <c r="V56" s="327">
        <v>4</v>
      </c>
      <c r="W56" s="220"/>
      <c r="X56" s="220"/>
      <c r="Y56" s="220"/>
      <c r="Z56" s="220"/>
      <c r="AA56" s="220"/>
      <c r="AB56" s="220"/>
      <c r="AC56" s="220"/>
      <c r="AD56" s="220"/>
      <c r="AE56" s="220"/>
      <c r="AF56" s="220"/>
      <c r="AG56" s="220"/>
      <c r="AH56" s="220"/>
      <c r="AI56" s="220"/>
      <c r="AJ56" s="220"/>
      <c r="AK56" s="220"/>
      <c r="AL56" s="220"/>
      <c r="AM56" s="220"/>
      <c r="AN56" s="220"/>
      <c r="AO56" s="220"/>
      <c r="AP56" s="220"/>
      <c r="AQ56" s="220"/>
      <c r="AR56" s="220"/>
      <c r="AS56" s="220"/>
      <c r="AT56" s="220"/>
    </row>
    <row r="57" spans="1:46" ht="51" x14ac:dyDescent="0.25">
      <c r="A57" s="222"/>
      <c r="B57" s="223"/>
      <c r="C57" s="188"/>
      <c r="D57" s="223"/>
      <c r="E57" s="190"/>
      <c r="F57" s="219"/>
      <c r="G57" s="219"/>
      <c r="H57" s="196"/>
      <c r="I57" s="196"/>
      <c r="J57" s="300"/>
      <c r="K57" s="206" t="s">
        <v>558</v>
      </c>
      <c r="L57" s="206" t="s">
        <v>559</v>
      </c>
      <c r="M57" s="206" t="s">
        <v>560</v>
      </c>
      <c r="N57" s="206" t="s">
        <v>561</v>
      </c>
      <c r="O57" s="206" t="s">
        <v>562</v>
      </c>
      <c r="P57" s="309"/>
      <c r="Q57" s="309"/>
      <c r="R57" s="309"/>
      <c r="S57" s="309"/>
      <c r="T57" s="311"/>
      <c r="U57" s="312"/>
      <c r="V57" s="327"/>
      <c r="W57" s="196"/>
      <c r="X57" s="196"/>
      <c r="Y57" s="196"/>
      <c r="Z57" s="196"/>
      <c r="AA57" s="196"/>
      <c r="AB57" s="196"/>
      <c r="AC57" s="196"/>
      <c r="AD57" s="196"/>
      <c r="AE57" s="196"/>
      <c r="AF57" s="196"/>
      <c r="AG57" s="196"/>
      <c r="AH57" s="196"/>
      <c r="AI57" s="196"/>
      <c r="AJ57" s="196"/>
      <c r="AK57" s="196"/>
      <c r="AL57" s="196"/>
      <c r="AM57" s="196"/>
      <c r="AN57" s="196"/>
      <c r="AO57" s="196"/>
      <c r="AP57" s="196"/>
      <c r="AQ57" s="196"/>
      <c r="AR57" s="196"/>
      <c r="AS57" s="196"/>
      <c r="AT57" s="196"/>
    </row>
    <row r="58" spans="1:46" ht="25.5" x14ac:dyDescent="0.25">
      <c r="A58" s="204"/>
      <c r="B58" s="224"/>
      <c r="C58" s="225"/>
      <c r="D58" s="225"/>
      <c r="E58" s="225"/>
      <c r="F58" s="225"/>
      <c r="G58" s="225"/>
      <c r="H58" s="196"/>
      <c r="I58" s="196"/>
      <c r="J58" s="196"/>
      <c r="K58" s="196"/>
      <c r="L58" s="196"/>
      <c r="M58" s="196"/>
      <c r="N58" s="196"/>
      <c r="O58" s="196"/>
      <c r="P58" s="199"/>
      <c r="Q58" s="196"/>
      <c r="R58" s="196"/>
      <c r="S58" s="196"/>
      <c r="T58" s="226" t="s">
        <v>216</v>
      </c>
      <c r="U58" s="227">
        <f>SUM(U18:U57)</f>
        <v>58905082000</v>
      </c>
      <c r="V58" s="200"/>
      <c r="W58" s="196"/>
      <c r="X58" s="196"/>
      <c r="Y58" s="196"/>
      <c r="Z58" s="196"/>
      <c r="AA58" s="196"/>
      <c r="AB58" s="196"/>
      <c r="AC58" s="196"/>
      <c r="AD58" s="196"/>
      <c r="AE58" s="196"/>
      <c r="AF58" s="196"/>
      <c r="AG58" s="196"/>
      <c r="AH58" s="196"/>
      <c r="AI58" s="196"/>
      <c r="AJ58" s="196"/>
      <c r="AK58" s="196"/>
      <c r="AL58" s="196"/>
      <c r="AM58" s="196"/>
      <c r="AN58" s="196"/>
      <c r="AO58" s="196"/>
      <c r="AP58" s="196"/>
      <c r="AQ58" s="196"/>
      <c r="AR58" s="196"/>
      <c r="AS58" s="196"/>
      <c r="AT58" s="196"/>
    </row>
    <row r="59" spans="1:46" ht="47.25" customHeight="1" x14ac:dyDescent="0.25">
      <c r="A59" s="293" t="s">
        <v>489</v>
      </c>
      <c r="B59" s="189" t="s">
        <v>214</v>
      </c>
      <c r="C59" s="189" t="s">
        <v>213</v>
      </c>
      <c r="D59" s="189" t="s">
        <v>212</v>
      </c>
      <c r="E59" s="189" t="s">
        <v>211</v>
      </c>
      <c r="F59" s="189" t="s">
        <v>210</v>
      </c>
      <c r="G59" s="189" t="s">
        <v>490</v>
      </c>
      <c r="H59" s="196"/>
      <c r="I59" s="196"/>
      <c r="J59" s="196"/>
      <c r="K59" s="196"/>
      <c r="L59" s="196"/>
      <c r="M59" s="196"/>
      <c r="N59" s="196"/>
      <c r="O59" s="196"/>
      <c r="P59" s="199"/>
      <c r="Q59" s="196"/>
      <c r="R59" s="196"/>
      <c r="S59" s="196"/>
      <c r="T59" s="200"/>
      <c r="U59" s="201"/>
      <c r="V59" s="200"/>
      <c r="W59" s="196"/>
      <c r="X59" s="196"/>
      <c r="Y59" s="196"/>
      <c r="Z59" s="196"/>
      <c r="AA59" s="196"/>
      <c r="AB59" s="196"/>
      <c r="AC59" s="196"/>
      <c r="AD59" s="196"/>
      <c r="AE59" s="196"/>
      <c r="AF59" s="196"/>
      <c r="AG59" s="196"/>
      <c r="AH59" s="196"/>
      <c r="AI59" s="196"/>
      <c r="AJ59" s="196"/>
      <c r="AK59" s="196"/>
      <c r="AL59" s="196"/>
      <c r="AM59" s="196"/>
      <c r="AN59" s="196"/>
      <c r="AO59" s="196"/>
      <c r="AP59" s="196"/>
      <c r="AQ59" s="196"/>
      <c r="AR59" s="196"/>
      <c r="AS59" s="196"/>
      <c r="AT59" s="196"/>
    </row>
    <row r="60" spans="1:46" ht="204" x14ac:dyDescent="0.25">
      <c r="A60" s="293"/>
      <c r="B60" s="221" t="s">
        <v>491</v>
      </c>
      <c r="C60" s="221" t="s">
        <v>492</v>
      </c>
      <c r="D60" s="190" t="s">
        <v>589</v>
      </c>
      <c r="E60" s="190" t="s">
        <v>590</v>
      </c>
      <c r="F60" s="228" t="s">
        <v>207</v>
      </c>
      <c r="G60" s="206" t="s">
        <v>514</v>
      </c>
      <c r="H60" s="196"/>
      <c r="I60" s="196"/>
      <c r="J60" s="196"/>
      <c r="K60" s="196"/>
      <c r="L60" s="196"/>
      <c r="M60" s="196"/>
      <c r="N60" s="196"/>
      <c r="O60" s="196"/>
      <c r="P60" s="199"/>
      <c r="Q60" s="196"/>
      <c r="R60" s="196"/>
      <c r="S60" s="196"/>
      <c r="T60" s="200"/>
      <c r="U60" s="201"/>
      <c r="V60" s="200"/>
      <c r="W60" s="196"/>
      <c r="X60" s="196"/>
      <c r="Y60" s="196"/>
      <c r="Z60" s="196"/>
      <c r="AA60" s="196"/>
      <c r="AB60" s="196"/>
      <c r="AC60" s="196"/>
      <c r="AD60" s="196"/>
      <c r="AE60" s="196"/>
      <c r="AF60" s="196"/>
      <c r="AG60" s="196"/>
      <c r="AH60" s="196"/>
      <c r="AI60" s="196"/>
      <c r="AJ60" s="196"/>
      <c r="AK60" s="196"/>
      <c r="AL60" s="196"/>
      <c r="AM60" s="196"/>
      <c r="AN60" s="196"/>
      <c r="AO60" s="196"/>
      <c r="AP60" s="196"/>
      <c r="AQ60" s="196"/>
      <c r="AR60" s="196"/>
      <c r="AS60" s="196"/>
      <c r="AT60" s="196"/>
    </row>
    <row r="61" spans="1:46" ht="127.5" x14ac:dyDescent="0.25">
      <c r="A61" s="293"/>
      <c r="B61" s="221" t="s">
        <v>215</v>
      </c>
      <c r="C61" s="206" t="s">
        <v>591</v>
      </c>
      <c r="D61" s="206" t="s">
        <v>592</v>
      </c>
      <c r="E61" s="206" t="s">
        <v>593</v>
      </c>
      <c r="F61" s="202" t="s">
        <v>249</v>
      </c>
      <c r="G61" s="206" t="s">
        <v>516</v>
      </c>
      <c r="H61" s="196"/>
      <c r="I61" s="196"/>
      <c r="J61" s="196"/>
      <c r="K61" s="196"/>
      <c r="L61" s="196"/>
      <c r="M61" s="196"/>
      <c r="N61" s="196"/>
      <c r="O61" s="196"/>
      <c r="P61" s="199"/>
      <c r="Q61" s="196"/>
      <c r="R61" s="196"/>
      <c r="S61" s="196"/>
      <c r="T61" s="200"/>
      <c r="U61" s="201"/>
      <c r="V61" s="200"/>
      <c r="W61" s="196"/>
      <c r="X61" s="196"/>
      <c r="Y61" s="196"/>
      <c r="Z61" s="196"/>
      <c r="AA61" s="196"/>
      <c r="AB61" s="196"/>
      <c r="AC61" s="196"/>
      <c r="AD61" s="196"/>
      <c r="AE61" s="196"/>
      <c r="AF61" s="196"/>
      <c r="AG61" s="196"/>
      <c r="AH61" s="196"/>
      <c r="AI61" s="196"/>
      <c r="AJ61" s="196"/>
      <c r="AK61" s="196"/>
      <c r="AL61" s="196"/>
      <c r="AM61" s="196"/>
      <c r="AN61" s="196"/>
      <c r="AO61" s="196"/>
      <c r="AP61" s="196"/>
      <c r="AQ61" s="196"/>
      <c r="AR61" s="196"/>
      <c r="AS61" s="196"/>
      <c r="AT61" s="196"/>
    </row>
    <row r="62" spans="1:46" ht="120.75" customHeight="1" x14ac:dyDescent="0.25">
      <c r="A62" s="293"/>
      <c r="B62" s="221" t="s">
        <v>493</v>
      </c>
      <c r="C62" s="206" t="s">
        <v>494</v>
      </c>
      <c r="D62" s="206" t="s">
        <v>495</v>
      </c>
      <c r="E62" s="206" t="s">
        <v>496</v>
      </c>
      <c r="F62" s="206" t="s">
        <v>207</v>
      </c>
      <c r="G62" s="206" t="s">
        <v>514</v>
      </c>
      <c r="H62" s="196"/>
      <c r="I62" s="196"/>
      <c r="J62" s="196"/>
      <c r="K62" s="196"/>
      <c r="L62" s="196"/>
      <c r="M62" s="196"/>
      <c r="N62" s="196"/>
      <c r="O62" s="196"/>
      <c r="P62" s="199"/>
      <c r="Q62" s="196"/>
      <c r="R62" s="196"/>
      <c r="S62" s="196"/>
      <c r="T62" s="200"/>
      <c r="U62" s="201"/>
      <c r="V62" s="200"/>
      <c r="W62" s="196"/>
      <c r="X62" s="196"/>
      <c r="Y62" s="196"/>
      <c r="Z62" s="196"/>
      <c r="AA62" s="196"/>
      <c r="AB62" s="196"/>
      <c r="AC62" s="196"/>
      <c r="AD62" s="196"/>
      <c r="AE62" s="196"/>
      <c r="AF62" s="196"/>
      <c r="AG62" s="196"/>
      <c r="AH62" s="196"/>
      <c r="AI62" s="196"/>
      <c r="AJ62" s="196"/>
      <c r="AK62" s="196"/>
      <c r="AL62" s="196"/>
      <c r="AM62" s="196"/>
      <c r="AN62" s="196"/>
      <c r="AO62" s="196"/>
      <c r="AP62" s="196"/>
      <c r="AQ62" s="196"/>
      <c r="AR62" s="196"/>
      <c r="AS62" s="196"/>
      <c r="AT62" s="196"/>
    </row>
    <row r="63" spans="1:46" x14ac:dyDescent="0.25">
      <c r="A63" s="204"/>
      <c r="B63" s="205"/>
      <c r="C63" s="204"/>
      <c r="D63" s="204"/>
      <c r="E63" s="204"/>
      <c r="F63" s="204"/>
      <c r="G63" s="204"/>
      <c r="H63" s="196"/>
      <c r="I63" s="196"/>
      <c r="J63" s="196"/>
      <c r="K63" s="196"/>
      <c r="L63" s="196"/>
      <c r="M63" s="196"/>
      <c r="N63" s="196"/>
      <c r="O63" s="196"/>
      <c r="P63" s="199"/>
      <c r="Q63" s="196"/>
      <c r="R63" s="196"/>
      <c r="S63" s="196"/>
      <c r="T63" s="200"/>
      <c r="U63" s="201"/>
      <c r="V63" s="200"/>
      <c r="W63" s="196"/>
      <c r="X63" s="196"/>
      <c r="Y63" s="196"/>
      <c r="Z63" s="196"/>
      <c r="AA63" s="196"/>
      <c r="AB63" s="196"/>
      <c r="AC63" s="196"/>
      <c r="AD63" s="196"/>
      <c r="AE63" s="196"/>
      <c r="AF63" s="196"/>
      <c r="AG63" s="196"/>
      <c r="AH63" s="196"/>
      <c r="AI63" s="196"/>
      <c r="AJ63" s="196"/>
      <c r="AK63" s="196"/>
      <c r="AL63" s="196"/>
      <c r="AM63" s="196"/>
      <c r="AN63" s="196"/>
      <c r="AO63" s="196"/>
      <c r="AP63" s="196"/>
      <c r="AQ63" s="196"/>
      <c r="AR63" s="196"/>
      <c r="AS63" s="196"/>
      <c r="AT63" s="196"/>
    </row>
    <row r="64" spans="1:46" ht="23.25" customHeight="1" x14ac:dyDescent="0.25">
      <c r="A64" s="293" t="s">
        <v>497</v>
      </c>
      <c r="B64" s="189" t="s">
        <v>498</v>
      </c>
      <c r="C64" s="290" t="s">
        <v>213</v>
      </c>
      <c r="D64" s="290" t="s">
        <v>212</v>
      </c>
      <c r="E64" s="290" t="s">
        <v>211</v>
      </c>
      <c r="F64" s="290" t="s">
        <v>210</v>
      </c>
      <c r="G64" s="290" t="s">
        <v>621</v>
      </c>
      <c r="H64" s="196"/>
      <c r="I64" s="196"/>
      <c r="J64" s="196"/>
      <c r="K64" s="196"/>
      <c r="L64" s="196"/>
      <c r="M64" s="196"/>
      <c r="N64" s="196"/>
      <c r="O64" s="196"/>
      <c r="P64" s="199"/>
      <c r="Q64" s="196"/>
      <c r="R64" s="196"/>
      <c r="S64" s="196"/>
      <c r="T64" s="200"/>
      <c r="U64" s="201"/>
      <c r="V64" s="200"/>
      <c r="W64" s="196"/>
      <c r="X64" s="196"/>
      <c r="Y64" s="196"/>
      <c r="Z64" s="196"/>
      <c r="AA64" s="196"/>
      <c r="AB64" s="196"/>
      <c r="AC64" s="196"/>
      <c r="AD64" s="196"/>
      <c r="AE64" s="196"/>
      <c r="AF64" s="196"/>
      <c r="AG64" s="196"/>
      <c r="AH64" s="196"/>
      <c r="AI64" s="196"/>
      <c r="AJ64" s="196"/>
      <c r="AK64" s="196"/>
      <c r="AL64" s="196"/>
      <c r="AM64" s="196"/>
      <c r="AN64" s="196"/>
      <c r="AO64" s="196"/>
      <c r="AP64" s="196"/>
      <c r="AQ64" s="196"/>
      <c r="AR64" s="196"/>
      <c r="AS64" s="196"/>
      <c r="AT64" s="196"/>
    </row>
    <row r="65" spans="1:46" ht="30" customHeight="1" x14ac:dyDescent="0.25">
      <c r="A65" s="293"/>
      <c r="B65" s="189" t="s">
        <v>266</v>
      </c>
      <c r="C65" s="290"/>
      <c r="D65" s="290"/>
      <c r="E65" s="290"/>
      <c r="F65" s="290"/>
      <c r="G65" s="290"/>
      <c r="H65" s="196"/>
      <c r="I65" s="196"/>
      <c r="J65" s="196"/>
      <c r="K65" s="196"/>
      <c r="L65" s="196"/>
      <c r="M65" s="196"/>
      <c r="N65" s="196"/>
      <c r="O65" s="196"/>
      <c r="P65" s="199"/>
      <c r="Q65" s="196"/>
      <c r="R65" s="196"/>
      <c r="S65" s="196"/>
      <c r="T65" s="200"/>
      <c r="U65" s="201"/>
      <c r="V65" s="200"/>
      <c r="W65" s="196"/>
      <c r="X65" s="196"/>
      <c r="Y65" s="196"/>
      <c r="Z65" s="196"/>
      <c r="AA65" s="196"/>
      <c r="AB65" s="196"/>
      <c r="AC65" s="196"/>
      <c r="AD65" s="196"/>
      <c r="AE65" s="196"/>
      <c r="AF65" s="196"/>
      <c r="AG65" s="196"/>
      <c r="AH65" s="196"/>
      <c r="AI65" s="196"/>
      <c r="AJ65" s="196"/>
      <c r="AK65" s="196"/>
      <c r="AL65" s="196"/>
      <c r="AM65" s="196"/>
      <c r="AN65" s="196"/>
      <c r="AO65" s="196"/>
      <c r="AP65" s="196"/>
      <c r="AQ65" s="196"/>
      <c r="AR65" s="196"/>
      <c r="AS65" s="196"/>
      <c r="AT65" s="196"/>
    </row>
    <row r="66" spans="1:46" ht="36" customHeight="1" x14ac:dyDescent="0.25">
      <c r="A66" s="293"/>
      <c r="B66" s="303" t="s">
        <v>208</v>
      </c>
      <c r="C66" s="291" t="s">
        <v>499</v>
      </c>
      <c r="D66" s="313" t="s">
        <v>594</v>
      </c>
      <c r="E66" s="313" t="s">
        <v>595</v>
      </c>
      <c r="F66" s="319" t="s">
        <v>207</v>
      </c>
      <c r="G66" s="291" t="s">
        <v>514</v>
      </c>
      <c r="H66" s="196"/>
      <c r="I66" s="196"/>
      <c r="J66" s="196"/>
      <c r="K66" s="196"/>
      <c r="L66" s="196"/>
      <c r="M66" s="196"/>
      <c r="N66" s="196"/>
      <c r="O66" s="196"/>
      <c r="P66" s="199"/>
      <c r="Q66" s="196"/>
      <c r="R66" s="196"/>
      <c r="S66" s="196"/>
      <c r="T66" s="200"/>
      <c r="U66" s="201"/>
      <c r="V66" s="200"/>
      <c r="W66" s="196"/>
      <c r="X66" s="196"/>
      <c r="Y66" s="196"/>
      <c r="Z66" s="196"/>
      <c r="AA66" s="196"/>
      <c r="AB66" s="196"/>
      <c r="AC66" s="196"/>
      <c r="AD66" s="196"/>
      <c r="AE66" s="196"/>
      <c r="AF66" s="196"/>
      <c r="AG66" s="196"/>
      <c r="AH66" s="196"/>
      <c r="AI66" s="196"/>
      <c r="AJ66" s="196"/>
      <c r="AK66" s="196"/>
      <c r="AL66" s="196"/>
      <c r="AM66" s="196"/>
      <c r="AN66" s="196"/>
      <c r="AO66" s="196"/>
      <c r="AP66" s="196"/>
      <c r="AQ66" s="196"/>
      <c r="AR66" s="196"/>
      <c r="AS66" s="196"/>
      <c r="AT66" s="196"/>
    </row>
    <row r="67" spans="1:46" x14ac:dyDescent="0.25">
      <c r="A67" s="293"/>
      <c r="B67" s="303"/>
      <c r="C67" s="291"/>
      <c r="D67" s="314"/>
      <c r="E67" s="314"/>
      <c r="F67" s="319"/>
      <c r="G67" s="291"/>
      <c r="H67" s="196"/>
      <c r="I67" s="196"/>
      <c r="J67" s="196"/>
      <c r="K67" s="196"/>
      <c r="L67" s="196"/>
      <c r="M67" s="196"/>
      <c r="N67" s="196"/>
      <c r="O67" s="196"/>
      <c r="P67" s="199"/>
      <c r="Q67" s="196"/>
      <c r="R67" s="196"/>
      <c r="S67" s="196"/>
      <c r="T67" s="200"/>
      <c r="U67" s="201"/>
      <c r="V67" s="200"/>
      <c r="W67" s="196"/>
      <c r="X67" s="196"/>
      <c r="Y67" s="196"/>
      <c r="Z67" s="196"/>
      <c r="AA67" s="196"/>
      <c r="AB67" s="196"/>
      <c r="AC67" s="196"/>
      <c r="AD67" s="196"/>
      <c r="AE67" s="196"/>
      <c r="AF67" s="196"/>
      <c r="AG67" s="196"/>
      <c r="AH67" s="196"/>
      <c r="AI67" s="196"/>
      <c r="AJ67" s="196"/>
      <c r="AK67" s="196"/>
      <c r="AL67" s="196"/>
      <c r="AM67" s="196"/>
      <c r="AN67" s="196"/>
      <c r="AO67" s="196"/>
      <c r="AP67" s="196"/>
      <c r="AQ67" s="196"/>
      <c r="AR67" s="196"/>
      <c r="AS67" s="196"/>
      <c r="AT67" s="196"/>
    </row>
    <row r="68" spans="1:46" x14ac:dyDescent="0.25">
      <c r="A68" s="293"/>
      <c r="B68" s="303"/>
      <c r="C68" s="291"/>
      <c r="D68" s="314"/>
      <c r="E68" s="314"/>
      <c r="F68" s="319"/>
      <c r="G68" s="291"/>
      <c r="H68" s="196"/>
      <c r="I68" s="196"/>
      <c r="J68" s="196"/>
      <c r="K68" s="196"/>
      <c r="L68" s="196"/>
      <c r="M68" s="196"/>
      <c r="N68" s="196"/>
      <c r="O68" s="196"/>
      <c r="P68" s="199"/>
      <c r="Q68" s="196"/>
      <c r="R68" s="196"/>
      <c r="S68" s="196"/>
      <c r="T68" s="200"/>
      <c r="U68" s="201"/>
      <c r="V68" s="200"/>
      <c r="W68" s="196"/>
      <c r="X68" s="196"/>
      <c r="Y68" s="196"/>
      <c r="Z68" s="196"/>
      <c r="AA68" s="196"/>
      <c r="AB68" s="196"/>
      <c r="AC68" s="196"/>
      <c r="AD68" s="196"/>
      <c r="AE68" s="196"/>
      <c r="AF68" s="196"/>
      <c r="AG68" s="196"/>
      <c r="AH68" s="196"/>
      <c r="AI68" s="196"/>
      <c r="AJ68" s="196"/>
      <c r="AK68" s="196"/>
      <c r="AL68" s="196"/>
      <c r="AM68" s="196"/>
      <c r="AN68" s="196"/>
      <c r="AO68" s="196"/>
      <c r="AP68" s="196"/>
      <c r="AQ68" s="196"/>
      <c r="AR68" s="196"/>
      <c r="AS68" s="196"/>
      <c r="AT68" s="196"/>
    </row>
    <row r="69" spans="1:46" ht="24" customHeight="1" x14ac:dyDescent="0.25">
      <c r="A69" s="293"/>
      <c r="B69" s="303"/>
      <c r="C69" s="291"/>
      <c r="D69" s="314"/>
      <c r="E69" s="314"/>
      <c r="F69" s="319"/>
      <c r="G69" s="291"/>
      <c r="H69" s="196"/>
      <c r="I69" s="196"/>
      <c r="J69" s="196"/>
      <c r="K69" s="196"/>
      <c r="L69" s="196"/>
      <c r="M69" s="196"/>
      <c r="N69" s="196"/>
      <c r="O69" s="196"/>
      <c r="P69" s="199"/>
      <c r="Q69" s="196"/>
      <c r="R69" s="196"/>
      <c r="S69" s="196"/>
      <c r="T69" s="200"/>
      <c r="U69" s="201"/>
      <c r="V69" s="200"/>
      <c r="W69" s="196"/>
      <c r="X69" s="196"/>
      <c r="Y69" s="196"/>
      <c r="Z69" s="196"/>
      <c r="AA69" s="196"/>
      <c r="AB69" s="196"/>
      <c r="AC69" s="196"/>
      <c r="AD69" s="196"/>
      <c r="AE69" s="196"/>
      <c r="AF69" s="196"/>
      <c r="AG69" s="196"/>
      <c r="AH69" s="196"/>
      <c r="AI69" s="196"/>
      <c r="AJ69" s="196"/>
      <c r="AK69" s="196"/>
      <c r="AL69" s="196"/>
      <c r="AM69" s="196"/>
      <c r="AN69" s="196"/>
      <c r="AO69" s="196"/>
      <c r="AP69" s="196"/>
      <c r="AQ69" s="196"/>
      <c r="AR69" s="196"/>
      <c r="AS69" s="196"/>
      <c r="AT69" s="196"/>
    </row>
    <row r="70" spans="1:46" ht="36" customHeight="1" x14ac:dyDescent="0.25">
      <c r="A70" s="293"/>
      <c r="B70" s="303"/>
      <c r="C70" s="291"/>
      <c r="D70" s="314"/>
      <c r="E70" s="314"/>
      <c r="F70" s="319"/>
      <c r="G70" s="291"/>
      <c r="H70" s="196"/>
      <c r="I70" s="196"/>
      <c r="J70" s="196"/>
      <c r="K70" s="196"/>
      <c r="L70" s="196"/>
      <c r="M70" s="196"/>
      <c r="N70" s="196"/>
      <c r="O70" s="196"/>
      <c r="P70" s="199"/>
      <c r="Q70" s="196"/>
      <c r="R70" s="196"/>
      <c r="S70" s="196"/>
      <c r="T70" s="200"/>
      <c r="U70" s="201"/>
      <c r="V70" s="200"/>
      <c r="W70" s="196"/>
      <c r="X70" s="196"/>
      <c r="Y70" s="196"/>
      <c r="Z70" s="196"/>
      <c r="AA70" s="196"/>
      <c r="AB70" s="196"/>
      <c r="AC70" s="196"/>
      <c r="AD70" s="196"/>
      <c r="AE70" s="196"/>
      <c r="AF70" s="196"/>
      <c r="AG70" s="196"/>
      <c r="AH70" s="196"/>
      <c r="AI70" s="196"/>
      <c r="AJ70" s="196"/>
      <c r="AK70" s="196"/>
      <c r="AL70" s="196"/>
      <c r="AM70" s="196"/>
      <c r="AN70" s="196"/>
      <c r="AO70" s="196"/>
      <c r="AP70" s="196"/>
      <c r="AQ70" s="196"/>
      <c r="AR70" s="196"/>
      <c r="AS70" s="196"/>
      <c r="AT70" s="196"/>
    </row>
    <row r="71" spans="1:46" ht="51" customHeight="1" x14ac:dyDescent="0.25">
      <c r="A71" s="293"/>
      <c r="B71" s="303"/>
      <c r="C71" s="291"/>
      <c r="D71" s="315"/>
      <c r="E71" s="315"/>
      <c r="F71" s="319"/>
      <c r="G71" s="291"/>
      <c r="H71" s="196"/>
      <c r="I71" s="196"/>
      <c r="J71" s="196"/>
      <c r="K71" s="196"/>
      <c r="L71" s="196"/>
      <c r="M71" s="196"/>
      <c r="N71" s="196"/>
      <c r="O71" s="196"/>
      <c r="P71" s="199"/>
      <c r="Q71" s="196"/>
      <c r="R71" s="196"/>
      <c r="S71" s="196"/>
      <c r="T71" s="200"/>
      <c r="U71" s="201"/>
      <c r="V71" s="200"/>
      <c r="W71" s="196"/>
      <c r="X71" s="196"/>
      <c r="Y71" s="196"/>
      <c r="Z71" s="196"/>
      <c r="AA71" s="196"/>
      <c r="AB71" s="196"/>
      <c r="AC71" s="196"/>
      <c r="AD71" s="196"/>
      <c r="AE71" s="196"/>
      <c r="AF71" s="196"/>
      <c r="AG71" s="196"/>
      <c r="AH71" s="196"/>
      <c r="AI71" s="196"/>
      <c r="AJ71" s="196"/>
      <c r="AK71" s="196"/>
      <c r="AL71" s="196"/>
      <c r="AM71" s="196"/>
      <c r="AN71" s="196"/>
      <c r="AO71" s="196"/>
      <c r="AP71" s="196"/>
      <c r="AQ71" s="196"/>
      <c r="AR71" s="196"/>
      <c r="AS71" s="196"/>
      <c r="AT71" s="196"/>
    </row>
    <row r="72" spans="1:46" ht="127.5" x14ac:dyDescent="0.25">
      <c r="A72" s="293"/>
      <c r="B72" s="207" t="s">
        <v>500</v>
      </c>
      <c r="C72" s="191" t="s">
        <v>501</v>
      </c>
      <c r="D72" s="206" t="s">
        <v>622</v>
      </c>
      <c r="E72" s="206" t="s">
        <v>502</v>
      </c>
      <c r="F72" s="190" t="s">
        <v>623</v>
      </c>
      <c r="G72" s="190" t="s">
        <v>521</v>
      </c>
      <c r="H72" s="196"/>
      <c r="I72" s="196"/>
      <c r="J72" s="196"/>
      <c r="K72" s="196"/>
      <c r="L72" s="196"/>
      <c r="M72" s="196"/>
      <c r="N72" s="196"/>
      <c r="O72" s="196"/>
      <c r="P72" s="199"/>
      <c r="Q72" s="196"/>
      <c r="R72" s="196"/>
      <c r="S72" s="196"/>
      <c r="T72" s="200"/>
      <c r="U72" s="201"/>
      <c r="V72" s="200"/>
      <c r="W72" s="196"/>
      <c r="X72" s="196"/>
      <c r="Y72" s="196"/>
      <c r="Z72" s="196"/>
      <c r="AA72" s="196"/>
      <c r="AB72" s="196"/>
      <c r="AC72" s="196"/>
      <c r="AD72" s="196"/>
      <c r="AE72" s="196"/>
      <c r="AF72" s="196"/>
      <c r="AG72" s="196"/>
      <c r="AH72" s="196"/>
      <c r="AI72" s="196"/>
      <c r="AJ72" s="196"/>
      <c r="AK72" s="196"/>
      <c r="AL72" s="196"/>
      <c r="AM72" s="196"/>
      <c r="AN72" s="196"/>
      <c r="AO72" s="196"/>
      <c r="AP72" s="196"/>
      <c r="AQ72" s="196"/>
      <c r="AR72" s="196"/>
      <c r="AS72" s="196"/>
      <c r="AT72" s="196"/>
    </row>
    <row r="73" spans="1:46" x14ac:dyDescent="0.25">
      <c r="A73" s="204"/>
      <c r="B73" s="325"/>
      <c r="C73" s="325"/>
      <c r="D73" s="229"/>
      <c r="E73" s="229"/>
      <c r="F73" s="230"/>
      <c r="G73" s="188"/>
      <c r="H73" s="196"/>
      <c r="I73" s="196"/>
      <c r="J73" s="196"/>
      <c r="K73" s="196"/>
      <c r="L73" s="196"/>
      <c r="M73" s="196"/>
      <c r="N73" s="196"/>
      <c r="O73" s="196"/>
      <c r="P73" s="199"/>
      <c r="Q73" s="196"/>
      <c r="R73" s="196"/>
      <c r="S73" s="196"/>
      <c r="T73" s="200"/>
      <c r="U73" s="201"/>
      <c r="V73" s="200"/>
      <c r="W73" s="196"/>
      <c r="X73" s="196"/>
      <c r="Y73" s="196"/>
      <c r="Z73" s="196"/>
      <c r="AA73" s="196"/>
      <c r="AB73" s="196"/>
      <c r="AC73" s="196"/>
      <c r="AD73" s="196"/>
      <c r="AE73" s="196"/>
      <c r="AF73" s="196"/>
      <c r="AG73" s="196"/>
      <c r="AH73" s="196"/>
      <c r="AI73" s="196"/>
      <c r="AJ73" s="196"/>
      <c r="AK73" s="196"/>
      <c r="AL73" s="196"/>
      <c r="AM73" s="196"/>
      <c r="AN73" s="196"/>
      <c r="AO73" s="196"/>
      <c r="AP73" s="196"/>
      <c r="AQ73" s="196"/>
      <c r="AR73" s="196"/>
      <c r="AS73" s="196"/>
      <c r="AT73" s="196"/>
    </row>
    <row r="74" spans="1:46" ht="44.25" customHeight="1" x14ac:dyDescent="0.25">
      <c r="A74" s="293" t="s">
        <v>503</v>
      </c>
      <c r="B74" s="189" t="s">
        <v>214</v>
      </c>
      <c r="C74" s="189" t="s">
        <v>213</v>
      </c>
      <c r="D74" s="189" t="s">
        <v>212</v>
      </c>
      <c r="E74" s="189" t="s">
        <v>211</v>
      </c>
      <c r="F74" s="189" t="s">
        <v>210</v>
      </c>
      <c r="G74" s="189" t="s">
        <v>490</v>
      </c>
      <c r="H74" s="196"/>
      <c r="I74" s="196"/>
      <c r="J74" s="196"/>
      <c r="K74" s="196"/>
      <c r="L74" s="196"/>
      <c r="M74" s="196"/>
      <c r="N74" s="196"/>
      <c r="O74" s="196"/>
      <c r="P74" s="199"/>
      <c r="Q74" s="196"/>
      <c r="R74" s="196"/>
      <c r="S74" s="196"/>
      <c r="T74" s="200"/>
      <c r="U74" s="201"/>
      <c r="V74" s="200"/>
      <c r="W74" s="196"/>
      <c r="X74" s="196"/>
      <c r="Y74" s="196"/>
      <c r="Z74" s="196"/>
      <c r="AA74" s="196"/>
      <c r="AB74" s="196"/>
      <c r="AC74" s="196"/>
      <c r="AD74" s="196"/>
      <c r="AE74" s="196"/>
      <c r="AF74" s="196"/>
      <c r="AG74" s="196"/>
      <c r="AH74" s="196"/>
      <c r="AI74" s="196"/>
      <c r="AJ74" s="196"/>
      <c r="AK74" s="196"/>
      <c r="AL74" s="196"/>
      <c r="AM74" s="196"/>
      <c r="AN74" s="196"/>
      <c r="AO74" s="196"/>
      <c r="AP74" s="196"/>
      <c r="AQ74" s="196"/>
      <c r="AR74" s="196"/>
      <c r="AS74" s="196"/>
      <c r="AT74" s="196"/>
    </row>
    <row r="75" spans="1:46" ht="24" customHeight="1" x14ac:dyDescent="0.25">
      <c r="A75" s="293"/>
      <c r="B75" s="326" t="s">
        <v>504</v>
      </c>
      <c r="C75" s="297" t="s">
        <v>505</v>
      </c>
      <c r="D75" s="297" t="s">
        <v>596</v>
      </c>
      <c r="E75" s="297" t="s">
        <v>597</v>
      </c>
      <c r="F75" s="326" t="s">
        <v>506</v>
      </c>
      <c r="G75" s="297" t="s">
        <v>518</v>
      </c>
      <c r="H75" s="196"/>
      <c r="I75" s="196"/>
      <c r="J75" s="196"/>
      <c r="K75" s="196"/>
      <c r="L75" s="196"/>
      <c r="M75" s="196"/>
      <c r="N75" s="196"/>
      <c r="O75" s="196"/>
      <c r="P75" s="199"/>
      <c r="Q75" s="196"/>
      <c r="R75" s="196"/>
      <c r="S75" s="196"/>
      <c r="T75" s="200"/>
      <c r="U75" s="201"/>
      <c r="V75" s="200"/>
      <c r="W75" s="196"/>
      <c r="X75" s="196"/>
      <c r="Y75" s="196"/>
      <c r="Z75" s="196"/>
      <c r="AA75" s="196"/>
      <c r="AB75" s="196"/>
      <c r="AC75" s="196"/>
      <c r="AD75" s="196"/>
      <c r="AE75" s="196"/>
      <c r="AF75" s="196"/>
      <c r="AG75" s="196"/>
      <c r="AH75" s="196"/>
      <c r="AI75" s="196"/>
      <c r="AJ75" s="196"/>
      <c r="AK75" s="196"/>
      <c r="AL75" s="196"/>
      <c r="AM75" s="196"/>
      <c r="AN75" s="196"/>
      <c r="AO75" s="196"/>
      <c r="AP75" s="196"/>
      <c r="AQ75" s="196"/>
      <c r="AR75" s="196"/>
      <c r="AS75" s="196"/>
      <c r="AT75" s="196"/>
    </row>
    <row r="76" spans="1:46" ht="36" customHeight="1" x14ac:dyDescent="0.25">
      <c r="A76" s="293"/>
      <c r="B76" s="326"/>
      <c r="C76" s="297"/>
      <c r="D76" s="297"/>
      <c r="E76" s="297"/>
      <c r="F76" s="326"/>
      <c r="G76" s="297"/>
      <c r="H76" s="196"/>
      <c r="I76" s="196"/>
      <c r="J76" s="196"/>
      <c r="K76" s="196"/>
      <c r="L76" s="196"/>
      <c r="M76" s="196"/>
      <c r="N76" s="196"/>
      <c r="O76" s="196"/>
      <c r="P76" s="199"/>
      <c r="Q76" s="196"/>
      <c r="R76" s="196"/>
      <c r="S76" s="196"/>
      <c r="T76" s="200"/>
      <c r="U76" s="201"/>
      <c r="V76" s="200"/>
      <c r="W76" s="196"/>
      <c r="X76" s="196"/>
      <c r="Y76" s="196"/>
      <c r="Z76" s="196"/>
      <c r="AA76" s="196"/>
      <c r="AB76" s="196"/>
      <c r="AC76" s="196"/>
      <c r="AD76" s="196"/>
      <c r="AE76" s="196"/>
      <c r="AF76" s="196"/>
      <c r="AG76" s="196"/>
      <c r="AH76" s="196"/>
      <c r="AI76" s="196"/>
      <c r="AJ76" s="196"/>
      <c r="AK76" s="196"/>
      <c r="AL76" s="196"/>
      <c r="AM76" s="196"/>
      <c r="AN76" s="196"/>
      <c r="AO76" s="196"/>
      <c r="AP76" s="196"/>
      <c r="AQ76" s="196"/>
      <c r="AR76" s="196"/>
      <c r="AS76" s="196"/>
      <c r="AT76" s="196"/>
    </row>
    <row r="77" spans="1:46" ht="24" customHeight="1" x14ac:dyDescent="0.25">
      <c r="A77" s="293"/>
      <c r="B77" s="326"/>
      <c r="C77" s="297"/>
      <c r="D77" s="297"/>
      <c r="E77" s="297"/>
      <c r="F77" s="326"/>
      <c r="G77" s="297"/>
      <c r="H77" s="196"/>
      <c r="I77" s="196"/>
      <c r="J77" s="196"/>
      <c r="K77" s="196"/>
      <c r="L77" s="196"/>
      <c r="M77" s="196"/>
      <c r="N77" s="196"/>
      <c r="O77" s="196"/>
      <c r="P77" s="199"/>
      <c r="Q77" s="196"/>
      <c r="R77" s="196"/>
      <c r="S77" s="196"/>
      <c r="T77" s="200"/>
      <c r="U77" s="201"/>
      <c r="V77" s="200"/>
      <c r="W77" s="196"/>
      <c r="X77" s="196"/>
      <c r="Y77" s="196"/>
      <c r="Z77" s="196"/>
      <c r="AA77" s="196"/>
      <c r="AB77" s="196"/>
      <c r="AC77" s="196"/>
      <c r="AD77" s="196"/>
      <c r="AE77" s="196"/>
      <c r="AF77" s="196"/>
      <c r="AG77" s="196"/>
      <c r="AH77" s="196"/>
      <c r="AI77" s="196"/>
      <c r="AJ77" s="196"/>
      <c r="AK77" s="196"/>
      <c r="AL77" s="196"/>
      <c r="AM77" s="196"/>
      <c r="AN77" s="196"/>
      <c r="AO77" s="196"/>
      <c r="AP77" s="196"/>
      <c r="AQ77" s="196"/>
      <c r="AR77" s="196"/>
      <c r="AS77" s="196"/>
      <c r="AT77" s="196"/>
    </row>
    <row r="78" spans="1:46" ht="48" customHeight="1" x14ac:dyDescent="0.25">
      <c r="A78" s="293"/>
      <c r="B78" s="326"/>
      <c r="C78" s="297"/>
      <c r="D78" s="297"/>
      <c r="E78" s="297"/>
      <c r="F78" s="326"/>
      <c r="G78" s="297"/>
      <c r="H78" s="196"/>
      <c r="I78" s="196"/>
      <c r="J78" s="196"/>
      <c r="K78" s="196"/>
      <c r="L78" s="196"/>
      <c r="M78" s="196"/>
      <c r="N78" s="196"/>
      <c r="O78" s="196"/>
      <c r="P78" s="199"/>
      <c r="Q78" s="196"/>
      <c r="R78" s="196"/>
      <c r="S78" s="196"/>
      <c r="T78" s="200"/>
      <c r="U78" s="201"/>
      <c r="V78" s="200"/>
      <c r="W78" s="196"/>
      <c r="X78" s="196"/>
      <c r="Y78" s="196"/>
      <c r="Z78" s="196"/>
      <c r="AA78" s="196"/>
      <c r="AB78" s="196"/>
      <c r="AC78" s="196"/>
      <c r="AD78" s="196"/>
      <c r="AE78" s="196"/>
      <c r="AF78" s="196"/>
      <c r="AG78" s="196"/>
      <c r="AH78" s="196"/>
      <c r="AI78" s="196"/>
      <c r="AJ78" s="196"/>
      <c r="AK78" s="196"/>
      <c r="AL78" s="196"/>
      <c r="AM78" s="196"/>
      <c r="AN78" s="196"/>
      <c r="AO78" s="196"/>
      <c r="AP78" s="196"/>
      <c r="AQ78" s="196"/>
      <c r="AR78" s="196"/>
      <c r="AS78" s="196"/>
      <c r="AT78" s="196"/>
    </row>
    <row r="79" spans="1:46" ht="36" customHeight="1" x14ac:dyDescent="0.25">
      <c r="A79" s="293"/>
      <c r="B79" s="326"/>
      <c r="C79" s="297"/>
      <c r="D79" s="297"/>
      <c r="E79" s="297"/>
      <c r="F79" s="326"/>
      <c r="G79" s="297"/>
      <c r="H79" s="196"/>
      <c r="I79" s="196"/>
      <c r="J79" s="196"/>
      <c r="K79" s="196"/>
      <c r="L79" s="196"/>
      <c r="M79" s="196"/>
      <c r="N79" s="196"/>
      <c r="O79" s="196"/>
      <c r="P79" s="199"/>
      <c r="Q79" s="196"/>
      <c r="R79" s="196"/>
      <c r="S79" s="196"/>
      <c r="T79" s="200"/>
      <c r="U79" s="201"/>
      <c r="V79" s="200"/>
      <c r="W79" s="196"/>
      <c r="X79" s="196"/>
      <c r="Y79" s="196"/>
      <c r="Z79" s="196"/>
      <c r="AA79" s="196"/>
      <c r="AB79" s="196"/>
      <c r="AC79" s="196"/>
      <c r="AD79" s="196"/>
      <c r="AE79" s="196"/>
      <c r="AF79" s="196"/>
      <c r="AG79" s="196"/>
      <c r="AH79" s="196"/>
      <c r="AI79" s="196"/>
      <c r="AJ79" s="196"/>
      <c r="AK79" s="196"/>
      <c r="AL79" s="196"/>
      <c r="AM79" s="196"/>
      <c r="AN79" s="196"/>
      <c r="AO79" s="196"/>
      <c r="AP79" s="196"/>
      <c r="AQ79" s="196"/>
      <c r="AR79" s="196"/>
      <c r="AS79" s="196"/>
      <c r="AT79" s="196"/>
    </row>
    <row r="80" spans="1:46" ht="24" customHeight="1" x14ac:dyDescent="0.25">
      <c r="A80" s="293"/>
      <c r="B80" s="326"/>
      <c r="C80" s="297"/>
      <c r="D80" s="297"/>
      <c r="E80" s="297"/>
      <c r="F80" s="326"/>
      <c r="G80" s="297"/>
      <c r="H80" s="196"/>
      <c r="I80" s="196"/>
      <c r="J80" s="196"/>
      <c r="K80" s="196"/>
      <c r="L80" s="196"/>
      <c r="M80" s="196"/>
      <c r="N80" s="196"/>
      <c r="O80" s="196"/>
      <c r="P80" s="199"/>
      <c r="Q80" s="196"/>
      <c r="R80" s="196"/>
      <c r="S80" s="196"/>
      <c r="T80" s="200"/>
      <c r="U80" s="201"/>
      <c r="V80" s="200"/>
      <c r="W80" s="196"/>
      <c r="X80" s="196"/>
      <c r="Y80" s="196"/>
      <c r="Z80" s="196"/>
      <c r="AA80" s="196"/>
      <c r="AB80" s="196"/>
      <c r="AC80" s="196"/>
      <c r="AD80" s="196"/>
      <c r="AE80" s="196"/>
      <c r="AF80" s="196"/>
      <c r="AG80" s="196"/>
      <c r="AH80" s="196"/>
      <c r="AI80" s="196"/>
      <c r="AJ80" s="196"/>
      <c r="AK80" s="196"/>
      <c r="AL80" s="196"/>
      <c r="AM80" s="196"/>
      <c r="AN80" s="196"/>
      <c r="AO80" s="196"/>
      <c r="AP80" s="196"/>
      <c r="AQ80" s="196"/>
      <c r="AR80" s="196"/>
      <c r="AS80" s="196"/>
      <c r="AT80" s="196"/>
    </row>
    <row r="81" spans="1:46" ht="36" customHeight="1" x14ac:dyDescent="0.25">
      <c r="A81" s="293"/>
      <c r="B81" s="326"/>
      <c r="C81" s="297"/>
      <c r="D81" s="297"/>
      <c r="E81" s="297"/>
      <c r="F81" s="326"/>
      <c r="G81" s="297"/>
      <c r="H81" s="196"/>
      <c r="I81" s="196"/>
      <c r="J81" s="196"/>
      <c r="K81" s="196"/>
      <c r="L81" s="196"/>
      <c r="M81" s="196"/>
      <c r="N81" s="196"/>
      <c r="O81" s="196"/>
      <c r="P81" s="199"/>
      <c r="Q81" s="196"/>
      <c r="R81" s="196"/>
      <c r="S81" s="196"/>
      <c r="T81" s="200"/>
      <c r="U81" s="201"/>
      <c r="V81" s="200"/>
      <c r="W81" s="196"/>
      <c r="X81" s="196"/>
      <c r="Y81" s="196"/>
      <c r="Z81" s="196"/>
      <c r="AA81" s="196"/>
      <c r="AB81" s="196"/>
      <c r="AC81" s="196"/>
      <c r="AD81" s="196"/>
      <c r="AE81" s="196"/>
      <c r="AF81" s="196"/>
      <c r="AG81" s="196"/>
      <c r="AH81" s="196"/>
      <c r="AI81" s="196"/>
      <c r="AJ81" s="196"/>
      <c r="AK81" s="196"/>
      <c r="AL81" s="196"/>
      <c r="AM81" s="196"/>
      <c r="AN81" s="196"/>
      <c r="AO81" s="196"/>
      <c r="AP81" s="196"/>
      <c r="AQ81" s="196"/>
      <c r="AR81" s="196"/>
      <c r="AS81" s="196"/>
      <c r="AT81" s="196"/>
    </row>
    <row r="82" spans="1:46" ht="48" customHeight="1" x14ac:dyDescent="0.25">
      <c r="A82" s="293"/>
      <c r="B82" s="326"/>
      <c r="C82" s="297"/>
      <c r="D82" s="297"/>
      <c r="E82" s="297"/>
      <c r="F82" s="326"/>
      <c r="G82" s="297"/>
      <c r="H82" s="196"/>
      <c r="I82" s="196"/>
      <c r="J82" s="196"/>
      <c r="K82" s="196"/>
      <c r="L82" s="196"/>
      <c r="M82" s="196"/>
      <c r="N82" s="196"/>
      <c r="O82" s="196"/>
      <c r="P82" s="199"/>
      <c r="Q82" s="196"/>
      <c r="R82" s="196"/>
      <c r="S82" s="196"/>
      <c r="T82" s="200"/>
      <c r="U82" s="201"/>
      <c r="V82" s="200"/>
      <c r="W82" s="196"/>
      <c r="X82" s="196"/>
      <c r="Y82" s="196"/>
      <c r="Z82" s="196"/>
      <c r="AA82" s="196"/>
      <c r="AB82" s="196"/>
      <c r="AC82" s="196"/>
      <c r="AD82" s="196"/>
      <c r="AE82" s="196"/>
      <c r="AF82" s="196"/>
      <c r="AG82" s="196"/>
      <c r="AH82" s="196"/>
      <c r="AI82" s="196"/>
      <c r="AJ82" s="196"/>
      <c r="AK82" s="196"/>
      <c r="AL82" s="196"/>
      <c r="AM82" s="196"/>
      <c r="AN82" s="196"/>
      <c r="AO82" s="196"/>
      <c r="AP82" s="196"/>
      <c r="AQ82" s="196"/>
      <c r="AR82" s="196"/>
      <c r="AS82" s="196"/>
      <c r="AT82" s="196"/>
    </row>
    <row r="83" spans="1:46" ht="15" customHeight="1" x14ac:dyDescent="0.25">
      <c r="A83" s="293"/>
      <c r="B83" s="326" t="s">
        <v>507</v>
      </c>
      <c r="C83" s="297" t="s">
        <v>508</v>
      </c>
      <c r="D83" s="297" t="s">
        <v>598</v>
      </c>
      <c r="E83" s="297" t="s">
        <v>599</v>
      </c>
      <c r="F83" s="326" t="s">
        <v>249</v>
      </c>
      <c r="G83" s="297" t="s">
        <v>516</v>
      </c>
      <c r="H83" s="196"/>
      <c r="I83" s="196"/>
      <c r="J83" s="196"/>
      <c r="K83" s="196"/>
      <c r="L83" s="196"/>
      <c r="M83" s="196"/>
      <c r="N83" s="196"/>
      <c r="O83" s="196"/>
      <c r="P83" s="199"/>
      <c r="Q83" s="196"/>
      <c r="R83" s="196"/>
      <c r="S83" s="196"/>
      <c r="T83" s="200"/>
      <c r="U83" s="201"/>
      <c r="V83" s="200"/>
      <c r="W83" s="196"/>
      <c r="X83" s="196"/>
      <c r="Y83" s="196"/>
      <c r="Z83" s="196"/>
      <c r="AA83" s="196"/>
      <c r="AB83" s="196"/>
      <c r="AC83" s="196"/>
      <c r="AD83" s="196"/>
      <c r="AE83" s="196"/>
      <c r="AF83" s="196"/>
      <c r="AG83" s="196"/>
      <c r="AH83" s="196"/>
      <c r="AI83" s="196"/>
      <c r="AJ83" s="196"/>
      <c r="AK83" s="196"/>
      <c r="AL83" s="196"/>
      <c r="AM83" s="196"/>
      <c r="AN83" s="196"/>
      <c r="AO83" s="196"/>
      <c r="AP83" s="196"/>
      <c r="AQ83" s="196"/>
      <c r="AR83" s="196"/>
      <c r="AS83" s="196"/>
      <c r="AT83" s="196"/>
    </row>
    <row r="84" spans="1:46" ht="36" customHeight="1" x14ac:dyDescent="0.25">
      <c r="A84" s="293"/>
      <c r="B84" s="326"/>
      <c r="C84" s="297"/>
      <c r="D84" s="297"/>
      <c r="E84" s="297"/>
      <c r="F84" s="326"/>
      <c r="G84" s="297"/>
      <c r="H84" s="196"/>
      <c r="I84" s="196"/>
      <c r="J84" s="196"/>
      <c r="K84" s="196"/>
      <c r="L84" s="196"/>
      <c r="M84" s="196"/>
      <c r="N84" s="196"/>
      <c r="O84" s="196"/>
      <c r="P84" s="199"/>
      <c r="Q84" s="196"/>
      <c r="R84" s="196"/>
      <c r="S84" s="196"/>
      <c r="T84" s="200"/>
      <c r="U84" s="201"/>
      <c r="V84" s="200"/>
      <c r="W84" s="196"/>
      <c r="X84" s="196"/>
      <c r="Y84" s="196"/>
      <c r="Z84" s="196"/>
      <c r="AA84" s="196"/>
      <c r="AB84" s="196"/>
      <c r="AC84" s="196"/>
      <c r="AD84" s="196"/>
      <c r="AE84" s="196"/>
      <c r="AF84" s="196"/>
      <c r="AG84" s="196"/>
      <c r="AH84" s="196"/>
      <c r="AI84" s="196"/>
      <c r="AJ84" s="196"/>
      <c r="AK84" s="196"/>
      <c r="AL84" s="196"/>
      <c r="AM84" s="196"/>
      <c r="AN84" s="196"/>
      <c r="AO84" s="196"/>
      <c r="AP84" s="196"/>
      <c r="AQ84" s="196"/>
      <c r="AR84" s="196"/>
      <c r="AS84" s="196"/>
      <c r="AT84" s="196"/>
    </row>
    <row r="85" spans="1:46" ht="55.5" customHeight="1" x14ac:dyDescent="0.25">
      <c r="A85" s="293"/>
      <c r="B85" s="326"/>
      <c r="C85" s="297"/>
      <c r="D85" s="297"/>
      <c r="E85" s="297"/>
      <c r="F85" s="326"/>
      <c r="G85" s="297"/>
      <c r="H85" s="196"/>
      <c r="I85" s="196"/>
      <c r="J85" s="196"/>
      <c r="K85" s="196"/>
      <c r="L85" s="196"/>
      <c r="M85" s="196"/>
      <c r="N85" s="196"/>
      <c r="O85" s="196"/>
      <c r="P85" s="199"/>
      <c r="Q85" s="196"/>
      <c r="R85" s="196"/>
      <c r="S85" s="196"/>
      <c r="T85" s="200"/>
      <c r="U85" s="201"/>
      <c r="V85" s="200"/>
      <c r="W85" s="196"/>
      <c r="X85" s="196"/>
      <c r="Y85" s="196"/>
      <c r="Z85" s="196"/>
      <c r="AA85" s="196"/>
      <c r="AB85" s="196"/>
      <c r="AC85" s="196"/>
      <c r="AD85" s="196"/>
      <c r="AE85" s="196"/>
      <c r="AF85" s="196"/>
      <c r="AG85" s="196"/>
      <c r="AH85" s="196"/>
      <c r="AI85" s="196"/>
      <c r="AJ85" s="196"/>
      <c r="AK85" s="196"/>
      <c r="AL85" s="196"/>
      <c r="AM85" s="196"/>
      <c r="AN85" s="196"/>
      <c r="AO85" s="196"/>
      <c r="AP85" s="196"/>
      <c r="AQ85" s="196"/>
      <c r="AR85" s="196"/>
      <c r="AS85" s="196"/>
      <c r="AT85" s="196"/>
    </row>
    <row r="86" spans="1:46" ht="21.75" customHeight="1" x14ac:dyDescent="0.25">
      <c r="A86" s="293"/>
      <c r="B86" s="326"/>
      <c r="C86" s="297"/>
      <c r="D86" s="297"/>
      <c r="E86" s="297"/>
      <c r="F86" s="326"/>
      <c r="G86" s="297"/>
      <c r="H86" s="196"/>
      <c r="I86" s="196"/>
      <c r="J86" s="196"/>
      <c r="K86" s="196"/>
      <c r="L86" s="196"/>
      <c r="M86" s="196"/>
      <c r="N86" s="196"/>
      <c r="O86" s="196"/>
      <c r="P86" s="199"/>
      <c r="Q86" s="196"/>
      <c r="R86" s="196"/>
      <c r="S86" s="196"/>
      <c r="T86" s="200"/>
      <c r="U86" s="201"/>
      <c r="V86" s="200"/>
      <c r="W86" s="196"/>
      <c r="X86" s="196"/>
      <c r="Y86" s="196"/>
      <c r="Z86" s="196"/>
      <c r="AA86" s="196"/>
      <c r="AB86" s="196"/>
      <c r="AC86" s="196"/>
      <c r="AD86" s="196"/>
      <c r="AE86" s="196"/>
      <c r="AF86" s="196"/>
      <c r="AG86" s="196"/>
      <c r="AH86" s="196"/>
      <c r="AI86" s="196"/>
      <c r="AJ86" s="196"/>
      <c r="AK86" s="196"/>
      <c r="AL86" s="196"/>
      <c r="AM86" s="196"/>
      <c r="AN86" s="196"/>
      <c r="AO86" s="196"/>
      <c r="AP86" s="196"/>
      <c r="AQ86" s="196"/>
      <c r="AR86" s="196"/>
      <c r="AS86" s="196"/>
      <c r="AT86" s="196"/>
    </row>
    <row r="87" spans="1:46" ht="23.25" customHeight="1" x14ac:dyDescent="0.25">
      <c r="A87" s="293"/>
      <c r="B87" s="326"/>
      <c r="C87" s="297"/>
      <c r="D87" s="297"/>
      <c r="E87" s="297"/>
      <c r="F87" s="326"/>
      <c r="G87" s="297"/>
      <c r="H87" s="196"/>
      <c r="I87" s="196"/>
      <c r="J87" s="196"/>
      <c r="K87" s="196"/>
      <c r="L87" s="196"/>
      <c r="M87" s="196"/>
      <c r="N87" s="196"/>
      <c r="O87" s="196"/>
      <c r="P87" s="199"/>
      <c r="Q87" s="196"/>
      <c r="R87" s="196"/>
      <c r="S87" s="196"/>
      <c r="T87" s="200"/>
      <c r="U87" s="201"/>
      <c r="V87" s="200"/>
      <c r="W87" s="196"/>
      <c r="X87" s="196"/>
      <c r="Y87" s="196"/>
      <c r="Z87" s="196"/>
      <c r="AA87" s="196"/>
      <c r="AB87" s="196"/>
      <c r="AC87" s="196"/>
      <c r="AD87" s="196"/>
      <c r="AE87" s="196"/>
      <c r="AF87" s="196"/>
      <c r="AG87" s="196"/>
      <c r="AH87" s="196"/>
      <c r="AI87" s="196"/>
      <c r="AJ87" s="196"/>
      <c r="AK87" s="196"/>
      <c r="AL87" s="196"/>
      <c r="AM87" s="196"/>
      <c r="AN87" s="196"/>
      <c r="AO87" s="196"/>
      <c r="AP87" s="196"/>
      <c r="AQ87" s="196"/>
      <c r="AR87" s="196"/>
      <c r="AS87" s="196"/>
      <c r="AT87" s="196"/>
    </row>
    <row r="88" spans="1:46" x14ac:dyDescent="0.25">
      <c r="A88" s="196"/>
      <c r="B88" s="196"/>
      <c r="C88" s="196"/>
      <c r="D88" s="196"/>
      <c r="E88" s="196"/>
      <c r="F88" s="196"/>
      <c r="G88" s="196"/>
      <c r="H88" s="196"/>
      <c r="I88" s="196"/>
      <c r="J88" s="196"/>
      <c r="K88" s="196"/>
      <c r="L88" s="196"/>
      <c r="M88" s="196"/>
      <c r="N88" s="196"/>
      <c r="O88" s="196"/>
      <c r="P88" s="199"/>
      <c r="Q88" s="196"/>
      <c r="R88" s="196"/>
      <c r="S88" s="196"/>
      <c r="T88" s="200"/>
      <c r="U88" s="201"/>
      <c r="V88" s="200"/>
      <c r="W88" s="196"/>
      <c r="X88" s="196"/>
      <c r="Y88" s="196"/>
      <c r="Z88" s="196"/>
      <c r="AA88" s="196"/>
      <c r="AB88" s="196"/>
      <c r="AC88" s="196"/>
      <c r="AD88" s="196"/>
      <c r="AE88" s="196"/>
      <c r="AF88" s="196"/>
      <c r="AG88" s="196"/>
      <c r="AH88" s="196"/>
      <c r="AI88" s="196"/>
      <c r="AJ88" s="196"/>
      <c r="AK88" s="196"/>
      <c r="AL88" s="196"/>
      <c r="AM88" s="196"/>
      <c r="AN88" s="196"/>
      <c r="AO88" s="196"/>
      <c r="AP88" s="196"/>
      <c r="AQ88" s="196"/>
      <c r="AR88" s="196"/>
      <c r="AS88" s="196"/>
      <c r="AT88" s="196"/>
    </row>
    <row r="89" spans="1:46" x14ac:dyDescent="0.25">
      <c r="A89" s="196"/>
      <c r="B89" s="196"/>
      <c r="C89" s="196"/>
      <c r="D89" s="196"/>
      <c r="E89" s="196"/>
      <c r="F89" s="196"/>
      <c r="G89" s="196"/>
      <c r="H89" s="196"/>
      <c r="I89" s="196"/>
      <c r="J89" s="196"/>
      <c r="K89" s="196"/>
      <c r="L89" s="196"/>
      <c r="M89" s="196"/>
      <c r="N89" s="196"/>
      <c r="O89" s="196"/>
      <c r="P89" s="199"/>
      <c r="Q89" s="196"/>
      <c r="R89" s="196"/>
      <c r="S89" s="196"/>
      <c r="T89" s="200"/>
      <c r="U89" s="201"/>
      <c r="V89" s="200"/>
      <c r="W89" s="196"/>
      <c r="X89" s="196"/>
      <c r="Y89" s="196"/>
      <c r="Z89" s="196"/>
      <c r="AA89" s="196"/>
      <c r="AB89" s="196"/>
      <c r="AC89" s="196"/>
      <c r="AD89" s="196"/>
      <c r="AE89" s="196"/>
      <c r="AF89" s="196"/>
      <c r="AG89" s="196"/>
      <c r="AH89" s="196"/>
      <c r="AI89" s="196"/>
      <c r="AJ89" s="196"/>
      <c r="AK89" s="196"/>
      <c r="AL89" s="196"/>
      <c r="AM89" s="196"/>
      <c r="AN89" s="196"/>
      <c r="AO89" s="196"/>
      <c r="AP89" s="196"/>
      <c r="AQ89" s="196"/>
      <c r="AR89" s="196"/>
      <c r="AS89" s="196"/>
      <c r="AT89" s="196"/>
    </row>
    <row r="90" spans="1:46" ht="15" customHeight="1" x14ac:dyDescent="0.25">
      <c r="A90" s="196"/>
      <c r="B90" s="196"/>
      <c r="C90" s="196"/>
      <c r="D90" s="196"/>
      <c r="E90" s="196"/>
      <c r="F90" s="196"/>
      <c r="G90" s="196"/>
      <c r="H90" s="196"/>
      <c r="I90" s="196"/>
      <c r="J90" s="196"/>
      <c r="K90" s="196"/>
      <c r="L90" s="196"/>
      <c r="M90" s="196"/>
      <c r="N90" s="196"/>
      <c r="O90" s="196"/>
      <c r="P90" s="199"/>
      <c r="Q90" s="196"/>
      <c r="R90" s="196"/>
      <c r="S90" s="196"/>
      <c r="T90" s="200"/>
      <c r="U90" s="201"/>
      <c r="V90" s="200"/>
      <c r="W90" s="196"/>
      <c r="X90" s="196"/>
      <c r="Y90" s="196"/>
      <c r="Z90" s="196"/>
      <c r="AA90" s="196"/>
      <c r="AB90" s="196"/>
      <c r="AC90" s="196"/>
      <c r="AD90" s="196"/>
      <c r="AE90" s="196"/>
      <c r="AF90" s="196"/>
      <c r="AG90" s="196"/>
      <c r="AH90" s="196"/>
      <c r="AI90" s="196"/>
      <c r="AJ90" s="196"/>
      <c r="AK90" s="196"/>
      <c r="AL90" s="196"/>
      <c r="AM90" s="196"/>
      <c r="AN90" s="196"/>
      <c r="AO90" s="196"/>
      <c r="AP90" s="196"/>
      <c r="AQ90" s="196"/>
      <c r="AR90" s="196"/>
      <c r="AS90" s="196"/>
      <c r="AT90" s="196"/>
    </row>
    <row r="91" spans="1:46" x14ac:dyDescent="0.25">
      <c r="A91" s="196"/>
      <c r="B91" s="196"/>
      <c r="C91" s="196"/>
      <c r="D91" s="196"/>
      <c r="E91" s="196"/>
      <c r="F91" s="196"/>
      <c r="G91" s="196"/>
      <c r="H91" s="196"/>
      <c r="I91" s="196"/>
      <c r="J91" s="196"/>
      <c r="K91" s="196"/>
      <c r="L91" s="196"/>
      <c r="M91" s="196"/>
      <c r="N91" s="196"/>
      <c r="O91" s="196"/>
      <c r="P91" s="199"/>
      <c r="Q91" s="196"/>
      <c r="R91" s="196"/>
      <c r="S91" s="196"/>
      <c r="T91" s="200"/>
      <c r="U91" s="201"/>
      <c r="V91" s="200"/>
      <c r="W91" s="196"/>
      <c r="X91" s="196"/>
      <c r="Y91" s="196"/>
      <c r="Z91" s="196"/>
      <c r="AA91" s="196"/>
      <c r="AB91" s="196"/>
      <c r="AC91" s="196"/>
      <c r="AD91" s="196"/>
      <c r="AE91" s="196"/>
      <c r="AF91" s="196"/>
      <c r="AG91" s="196"/>
      <c r="AH91" s="196"/>
      <c r="AI91" s="196"/>
      <c r="AJ91" s="196"/>
      <c r="AK91" s="196"/>
      <c r="AL91" s="196"/>
      <c r="AM91" s="196"/>
      <c r="AN91" s="196"/>
      <c r="AO91" s="196"/>
      <c r="AP91" s="196"/>
      <c r="AQ91" s="196"/>
      <c r="AR91" s="196"/>
      <c r="AS91" s="196"/>
      <c r="AT91" s="196"/>
    </row>
    <row r="92" spans="1:46" x14ac:dyDescent="0.25">
      <c r="A92" s="196"/>
      <c r="B92" s="196"/>
      <c r="C92" s="196"/>
      <c r="D92" s="196"/>
      <c r="E92" s="196"/>
      <c r="F92" s="196"/>
      <c r="G92" s="196"/>
      <c r="H92" s="196"/>
      <c r="I92" s="196"/>
      <c r="J92" s="196"/>
      <c r="K92" s="196"/>
      <c r="L92" s="196"/>
      <c r="M92" s="196"/>
      <c r="N92" s="196"/>
      <c r="O92" s="196"/>
      <c r="P92" s="199"/>
      <c r="Q92" s="196"/>
      <c r="R92" s="196"/>
      <c r="S92" s="196"/>
      <c r="T92" s="200"/>
      <c r="U92" s="201"/>
      <c r="V92" s="200"/>
      <c r="W92" s="196"/>
      <c r="X92" s="196"/>
      <c r="Y92" s="196"/>
      <c r="Z92" s="196"/>
      <c r="AA92" s="196"/>
      <c r="AB92" s="196"/>
      <c r="AC92" s="196"/>
      <c r="AD92" s="196"/>
      <c r="AE92" s="196"/>
      <c r="AF92" s="196"/>
      <c r="AG92" s="196"/>
      <c r="AH92" s="196"/>
      <c r="AI92" s="196"/>
      <c r="AJ92" s="196"/>
      <c r="AK92" s="196"/>
      <c r="AL92" s="196"/>
      <c r="AM92" s="196"/>
      <c r="AN92" s="196"/>
      <c r="AO92" s="196"/>
      <c r="AP92" s="196"/>
      <c r="AQ92" s="196"/>
      <c r="AR92" s="196"/>
      <c r="AS92" s="196"/>
      <c r="AT92" s="196"/>
    </row>
    <row r="93" spans="1:46" x14ac:dyDescent="0.25">
      <c r="A93" s="196"/>
      <c r="B93" s="196"/>
      <c r="C93" s="196"/>
      <c r="D93" s="196"/>
      <c r="E93" s="196"/>
      <c r="F93" s="196"/>
      <c r="G93" s="196"/>
      <c r="H93" s="196"/>
      <c r="I93" s="196"/>
      <c r="J93" s="196"/>
      <c r="K93" s="196"/>
      <c r="L93" s="196"/>
      <c r="M93" s="196"/>
      <c r="N93" s="196"/>
      <c r="O93" s="196"/>
      <c r="P93" s="199"/>
      <c r="Q93" s="196"/>
      <c r="R93" s="196"/>
      <c r="S93" s="196"/>
      <c r="T93" s="200"/>
      <c r="U93" s="201"/>
      <c r="V93" s="200"/>
      <c r="W93" s="196"/>
      <c r="X93" s="196"/>
      <c r="Y93" s="196"/>
      <c r="Z93" s="196"/>
      <c r="AA93" s="196"/>
      <c r="AB93" s="196"/>
      <c r="AC93" s="196"/>
      <c r="AD93" s="196"/>
      <c r="AE93" s="196"/>
      <c r="AF93" s="196"/>
      <c r="AG93" s="196"/>
      <c r="AH93" s="196"/>
      <c r="AI93" s="196"/>
      <c r="AJ93" s="196"/>
      <c r="AK93" s="196"/>
      <c r="AL93" s="196"/>
      <c r="AM93" s="196"/>
      <c r="AN93" s="196"/>
      <c r="AO93" s="196"/>
      <c r="AP93" s="196"/>
      <c r="AQ93" s="196"/>
      <c r="AR93" s="196"/>
      <c r="AS93" s="196"/>
      <c r="AT93" s="196"/>
    </row>
    <row r="94" spans="1:46" x14ac:dyDescent="0.25">
      <c r="A94" s="196"/>
      <c r="B94" s="196"/>
      <c r="C94" s="196"/>
      <c r="D94" s="196"/>
      <c r="E94" s="196"/>
      <c r="F94" s="196"/>
      <c r="G94" s="196"/>
      <c r="H94" s="196"/>
      <c r="I94" s="196"/>
      <c r="J94" s="196"/>
      <c r="K94" s="196"/>
      <c r="L94" s="196"/>
      <c r="M94" s="196"/>
      <c r="N94" s="196"/>
      <c r="O94" s="196"/>
      <c r="P94" s="199"/>
      <c r="Q94" s="196"/>
      <c r="R94" s="196"/>
      <c r="S94" s="196"/>
      <c r="T94" s="200"/>
      <c r="U94" s="201"/>
      <c r="V94" s="200"/>
      <c r="W94" s="196"/>
      <c r="X94" s="196"/>
      <c r="Y94" s="196"/>
      <c r="Z94" s="196"/>
      <c r="AA94" s="196"/>
      <c r="AB94" s="196"/>
      <c r="AC94" s="196"/>
      <c r="AD94" s="196"/>
      <c r="AE94" s="196"/>
      <c r="AF94" s="196"/>
      <c r="AG94" s="196"/>
      <c r="AH94" s="196"/>
      <c r="AI94" s="196"/>
      <c r="AJ94" s="196"/>
      <c r="AK94" s="196"/>
      <c r="AL94" s="196"/>
      <c r="AM94" s="196"/>
      <c r="AN94" s="196"/>
      <c r="AO94" s="196"/>
      <c r="AP94" s="196"/>
      <c r="AQ94" s="196"/>
      <c r="AR94" s="196"/>
      <c r="AS94" s="196"/>
      <c r="AT94" s="196"/>
    </row>
    <row r="95" spans="1:46" ht="15" customHeight="1" x14ac:dyDescent="0.25">
      <c r="A95" s="196"/>
      <c r="B95" s="196"/>
      <c r="C95" s="196"/>
      <c r="D95" s="196"/>
      <c r="E95" s="196"/>
      <c r="F95" s="196"/>
      <c r="G95" s="196"/>
      <c r="H95" s="196"/>
      <c r="I95" s="196"/>
      <c r="J95" s="196"/>
      <c r="K95" s="196"/>
      <c r="L95" s="196"/>
      <c r="M95" s="196"/>
      <c r="N95" s="196"/>
      <c r="O95" s="196"/>
      <c r="P95" s="199"/>
      <c r="Q95" s="196"/>
      <c r="R95" s="196"/>
      <c r="S95" s="196"/>
      <c r="T95" s="200"/>
      <c r="U95" s="201"/>
      <c r="V95" s="200"/>
      <c r="W95" s="196"/>
      <c r="X95" s="196"/>
      <c r="Y95" s="196"/>
      <c r="Z95" s="196"/>
      <c r="AA95" s="196"/>
      <c r="AB95" s="196"/>
      <c r="AC95" s="196"/>
      <c r="AD95" s="196"/>
      <c r="AE95" s="196"/>
      <c r="AF95" s="196"/>
      <c r="AG95" s="196"/>
      <c r="AH95" s="196"/>
      <c r="AI95" s="196"/>
      <c r="AJ95" s="196"/>
      <c r="AK95" s="196"/>
      <c r="AL95" s="196"/>
      <c r="AM95" s="196"/>
      <c r="AN95" s="196"/>
      <c r="AO95" s="196"/>
      <c r="AP95" s="196"/>
      <c r="AQ95" s="196"/>
      <c r="AR95" s="196"/>
      <c r="AS95" s="196"/>
      <c r="AT95" s="196"/>
    </row>
    <row r="96" spans="1:46" x14ac:dyDescent="0.25">
      <c r="A96" s="196"/>
      <c r="B96" s="196"/>
      <c r="C96" s="196"/>
      <c r="D96" s="196"/>
      <c r="E96" s="196"/>
      <c r="F96" s="196"/>
      <c r="G96" s="196"/>
      <c r="H96" s="196"/>
      <c r="I96" s="196"/>
      <c r="J96" s="196"/>
      <c r="K96" s="196"/>
      <c r="L96" s="196"/>
      <c r="M96" s="196"/>
      <c r="N96" s="196"/>
      <c r="O96" s="196"/>
      <c r="P96" s="199"/>
      <c r="Q96" s="196"/>
      <c r="R96" s="196"/>
      <c r="S96" s="196"/>
      <c r="T96" s="200"/>
      <c r="U96" s="201"/>
      <c r="V96" s="200"/>
      <c r="W96" s="196"/>
      <c r="X96" s="196"/>
      <c r="Y96" s="196"/>
      <c r="Z96" s="196"/>
      <c r="AA96" s="196"/>
      <c r="AB96" s="196"/>
      <c r="AC96" s="196"/>
      <c r="AD96" s="196"/>
      <c r="AE96" s="196"/>
      <c r="AF96" s="196"/>
      <c r="AG96" s="196"/>
      <c r="AH96" s="196"/>
      <c r="AI96" s="196"/>
      <c r="AJ96" s="196"/>
      <c r="AK96" s="196"/>
      <c r="AL96" s="196"/>
      <c r="AM96" s="196"/>
      <c r="AN96" s="196"/>
      <c r="AO96" s="196"/>
      <c r="AP96" s="196"/>
      <c r="AQ96" s="196"/>
      <c r="AR96" s="196"/>
      <c r="AS96" s="196"/>
      <c r="AT96" s="196"/>
    </row>
    <row r="97" spans="1:46" x14ac:dyDescent="0.25">
      <c r="A97" s="196"/>
      <c r="B97" s="196"/>
      <c r="C97" s="196"/>
      <c r="D97" s="196"/>
      <c r="E97" s="196"/>
      <c r="F97" s="196"/>
      <c r="G97" s="196"/>
      <c r="H97" s="196"/>
      <c r="I97" s="196"/>
      <c r="J97" s="196"/>
      <c r="K97" s="196"/>
      <c r="L97" s="196"/>
      <c r="M97" s="196"/>
      <c r="N97" s="196"/>
      <c r="O97" s="196"/>
      <c r="P97" s="199"/>
      <c r="Q97" s="196"/>
      <c r="R97" s="196"/>
      <c r="S97" s="196"/>
      <c r="T97" s="200"/>
      <c r="U97" s="201"/>
      <c r="V97" s="200"/>
      <c r="W97" s="196"/>
      <c r="X97" s="196"/>
      <c r="Y97" s="196"/>
      <c r="Z97" s="196"/>
      <c r="AA97" s="196"/>
      <c r="AB97" s="196"/>
      <c r="AC97" s="196"/>
      <c r="AD97" s="196"/>
      <c r="AE97" s="196"/>
      <c r="AF97" s="196"/>
      <c r="AG97" s="196"/>
      <c r="AH97" s="196"/>
      <c r="AI97" s="196"/>
      <c r="AJ97" s="196"/>
      <c r="AK97" s="196"/>
      <c r="AL97" s="196"/>
      <c r="AM97" s="196"/>
      <c r="AN97" s="196"/>
      <c r="AO97" s="196"/>
      <c r="AP97" s="196"/>
      <c r="AQ97" s="196"/>
      <c r="AR97" s="196"/>
      <c r="AS97" s="196"/>
      <c r="AT97" s="196"/>
    </row>
    <row r="98" spans="1:46" x14ac:dyDescent="0.25">
      <c r="A98" s="196"/>
      <c r="B98" s="196"/>
      <c r="C98" s="196"/>
      <c r="D98" s="196"/>
      <c r="E98" s="196"/>
      <c r="F98" s="196"/>
      <c r="G98" s="196"/>
      <c r="H98" s="196"/>
      <c r="I98" s="196"/>
      <c r="J98" s="196"/>
      <c r="K98" s="196"/>
      <c r="L98" s="196"/>
      <c r="M98" s="196"/>
      <c r="N98" s="196"/>
      <c r="O98" s="196"/>
      <c r="P98" s="199"/>
      <c r="Q98" s="196"/>
      <c r="R98" s="196"/>
      <c r="S98" s="196"/>
      <c r="T98" s="200"/>
      <c r="U98" s="201"/>
      <c r="V98" s="200"/>
      <c r="W98" s="196"/>
      <c r="X98" s="196"/>
      <c r="Y98" s="196"/>
      <c r="Z98" s="196"/>
      <c r="AA98" s="196"/>
      <c r="AB98" s="196"/>
      <c r="AC98" s="196"/>
      <c r="AD98" s="196"/>
      <c r="AE98" s="196"/>
      <c r="AF98" s="196"/>
      <c r="AG98" s="196"/>
      <c r="AH98" s="196"/>
      <c r="AI98" s="196"/>
      <c r="AJ98" s="196"/>
      <c r="AK98" s="196"/>
      <c r="AL98" s="196"/>
      <c r="AM98" s="196"/>
      <c r="AN98" s="196"/>
      <c r="AO98" s="196"/>
      <c r="AP98" s="196"/>
      <c r="AQ98" s="196"/>
      <c r="AR98" s="196"/>
      <c r="AS98" s="196"/>
      <c r="AT98" s="196"/>
    </row>
    <row r="99" spans="1:46" x14ac:dyDescent="0.25">
      <c r="A99" s="196"/>
      <c r="B99" s="196"/>
      <c r="C99" s="196"/>
      <c r="D99" s="196"/>
      <c r="E99" s="196"/>
      <c r="F99" s="196"/>
      <c r="G99" s="196"/>
      <c r="H99" s="196"/>
      <c r="I99" s="196"/>
      <c r="J99" s="196"/>
      <c r="K99" s="196"/>
      <c r="L99" s="196"/>
      <c r="M99" s="196"/>
      <c r="N99" s="196"/>
      <c r="O99" s="196"/>
      <c r="P99" s="199"/>
      <c r="Q99" s="196"/>
      <c r="R99" s="196"/>
      <c r="S99" s="196"/>
      <c r="T99" s="200"/>
      <c r="U99" s="201"/>
      <c r="V99" s="200"/>
      <c r="W99" s="196"/>
      <c r="X99" s="196"/>
      <c r="Y99" s="196"/>
      <c r="Z99" s="196"/>
      <c r="AA99" s="196"/>
      <c r="AB99" s="196"/>
      <c r="AC99" s="196"/>
      <c r="AD99" s="196"/>
      <c r="AE99" s="196"/>
      <c r="AF99" s="196"/>
      <c r="AG99" s="196"/>
      <c r="AH99" s="196"/>
      <c r="AI99" s="196"/>
      <c r="AJ99" s="196"/>
      <c r="AK99" s="196"/>
      <c r="AL99" s="196"/>
      <c r="AM99" s="196"/>
      <c r="AN99" s="196"/>
      <c r="AO99" s="196"/>
      <c r="AP99" s="196"/>
      <c r="AQ99" s="196"/>
      <c r="AR99" s="196"/>
      <c r="AS99" s="196"/>
      <c r="AT99" s="196"/>
    </row>
    <row r="100" spans="1:46" x14ac:dyDescent="0.25">
      <c r="A100" s="196"/>
      <c r="B100" s="196"/>
      <c r="C100" s="196"/>
      <c r="D100" s="196"/>
      <c r="E100" s="196"/>
      <c r="F100" s="196"/>
      <c r="G100" s="196"/>
      <c r="H100" s="196"/>
      <c r="I100" s="196"/>
      <c r="J100" s="196"/>
      <c r="K100" s="196"/>
      <c r="L100" s="196"/>
      <c r="M100" s="196"/>
      <c r="N100" s="196"/>
      <c r="O100" s="196"/>
      <c r="P100" s="199"/>
      <c r="Q100" s="196"/>
      <c r="R100" s="196"/>
      <c r="S100" s="196"/>
      <c r="T100" s="200"/>
      <c r="U100" s="201"/>
      <c r="V100" s="200"/>
      <c r="W100" s="196"/>
      <c r="X100" s="196"/>
      <c r="Y100" s="196"/>
      <c r="Z100" s="196"/>
      <c r="AA100" s="196"/>
      <c r="AB100" s="196"/>
      <c r="AC100" s="196"/>
      <c r="AD100" s="196"/>
      <c r="AE100" s="196"/>
      <c r="AF100" s="196"/>
      <c r="AG100" s="196"/>
      <c r="AH100" s="196"/>
      <c r="AI100" s="196"/>
      <c r="AJ100" s="196"/>
      <c r="AK100" s="196"/>
      <c r="AL100" s="196"/>
      <c r="AM100" s="196"/>
      <c r="AN100" s="196"/>
      <c r="AO100" s="196"/>
      <c r="AP100" s="196"/>
      <c r="AQ100" s="196"/>
      <c r="AR100" s="196"/>
      <c r="AS100" s="196"/>
      <c r="AT100" s="196"/>
    </row>
    <row r="101" spans="1:46" x14ac:dyDescent="0.25">
      <c r="A101" s="196"/>
      <c r="B101" s="196"/>
      <c r="C101" s="196"/>
      <c r="D101" s="196"/>
      <c r="E101" s="196"/>
      <c r="F101" s="196"/>
      <c r="G101" s="196"/>
      <c r="H101" s="196"/>
      <c r="I101" s="196"/>
      <c r="J101" s="196"/>
      <c r="K101" s="196"/>
      <c r="L101" s="196"/>
      <c r="M101" s="196"/>
      <c r="N101" s="196"/>
      <c r="O101" s="196"/>
      <c r="P101" s="199"/>
      <c r="Q101" s="196"/>
      <c r="R101" s="196"/>
      <c r="S101" s="196"/>
      <c r="T101" s="200"/>
      <c r="U101" s="201"/>
      <c r="V101" s="200"/>
      <c r="W101" s="196"/>
      <c r="X101" s="196"/>
      <c r="Y101" s="196"/>
      <c r="Z101" s="196"/>
      <c r="AA101" s="196"/>
      <c r="AB101" s="196"/>
      <c r="AC101" s="196"/>
      <c r="AD101" s="196"/>
      <c r="AE101" s="196"/>
      <c r="AF101" s="196"/>
      <c r="AG101" s="196"/>
      <c r="AH101" s="196"/>
      <c r="AI101" s="196"/>
      <c r="AJ101" s="196"/>
      <c r="AK101" s="196"/>
      <c r="AL101" s="196"/>
      <c r="AM101" s="196"/>
      <c r="AN101" s="196"/>
      <c r="AO101" s="196"/>
      <c r="AP101" s="196"/>
      <c r="AQ101" s="196"/>
      <c r="AR101" s="196"/>
      <c r="AS101" s="196"/>
      <c r="AT101" s="196"/>
    </row>
    <row r="102" spans="1:46" x14ac:dyDescent="0.25">
      <c r="A102" s="196"/>
      <c r="B102" s="196"/>
      <c r="C102" s="196"/>
      <c r="D102" s="196"/>
      <c r="E102" s="196"/>
      <c r="F102" s="196"/>
      <c r="G102" s="196"/>
      <c r="H102" s="196"/>
      <c r="I102" s="196"/>
      <c r="J102" s="196"/>
      <c r="K102" s="196"/>
      <c r="L102" s="196"/>
      <c r="M102" s="196"/>
      <c r="N102" s="196"/>
      <c r="O102" s="196"/>
      <c r="P102" s="199"/>
      <c r="Q102" s="196"/>
      <c r="R102" s="196"/>
      <c r="S102" s="196"/>
      <c r="T102" s="200"/>
      <c r="U102" s="201"/>
      <c r="V102" s="200"/>
      <c r="W102" s="196"/>
      <c r="X102" s="196"/>
      <c r="Y102" s="196"/>
      <c r="Z102" s="196"/>
      <c r="AA102" s="196"/>
      <c r="AB102" s="196"/>
      <c r="AC102" s="196"/>
      <c r="AD102" s="196"/>
      <c r="AE102" s="196"/>
      <c r="AF102" s="196"/>
      <c r="AG102" s="196"/>
      <c r="AH102" s="196"/>
      <c r="AI102" s="196"/>
      <c r="AJ102" s="196"/>
      <c r="AK102" s="196"/>
      <c r="AL102" s="196"/>
      <c r="AM102" s="196"/>
      <c r="AN102" s="196"/>
      <c r="AO102" s="196"/>
      <c r="AP102" s="196"/>
      <c r="AQ102" s="196"/>
      <c r="AR102" s="196"/>
      <c r="AS102" s="196"/>
      <c r="AT102" s="196"/>
    </row>
    <row r="103" spans="1:46" x14ac:dyDescent="0.25">
      <c r="A103" s="196"/>
      <c r="B103" s="196"/>
      <c r="C103" s="196"/>
      <c r="D103" s="196"/>
      <c r="E103" s="196"/>
      <c r="F103" s="196"/>
      <c r="G103" s="196"/>
      <c r="H103" s="196"/>
      <c r="I103" s="196"/>
      <c r="J103" s="196"/>
      <c r="K103" s="196"/>
      <c r="L103" s="196"/>
      <c r="M103" s="196"/>
      <c r="N103" s="196"/>
      <c r="O103" s="196"/>
      <c r="P103" s="199"/>
      <c r="Q103" s="196"/>
      <c r="R103" s="196"/>
      <c r="S103" s="196"/>
      <c r="T103" s="200"/>
      <c r="U103" s="201"/>
      <c r="V103" s="200"/>
      <c r="W103" s="196"/>
      <c r="X103" s="196"/>
      <c r="Y103" s="196"/>
      <c r="Z103" s="196"/>
      <c r="AA103" s="196"/>
      <c r="AB103" s="196"/>
      <c r="AC103" s="196"/>
      <c r="AD103" s="196"/>
      <c r="AE103" s="196"/>
      <c r="AF103" s="196"/>
      <c r="AG103" s="196"/>
      <c r="AH103" s="196"/>
      <c r="AI103" s="196"/>
      <c r="AJ103" s="196"/>
      <c r="AK103" s="196"/>
      <c r="AL103" s="196"/>
      <c r="AM103" s="196"/>
      <c r="AN103" s="196"/>
      <c r="AO103" s="196"/>
      <c r="AP103" s="196"/>
      <c r="AQ103" s="196"/>
      <c r="AR103" s="196"/>
      <c r="AS103" s="196"/>
      <c r="AT103" s="196"/>
    </row>
    <row r="104" spans="1:46" x14ac:dyDescent="0.25">
      <c r="A104" s="196"/>
      <c r="B104" s="196"/>
      <c r="C104" s="196"/>
      <c r="D104" s="196"/>
      <c r="E104" s="196"/>
      <c r="F104" s="196"/>
      <c r="G104" s="196"/>
      <c r="H104" s="196"/>
      <c r="I104" s="196"/>
      <c r="J104" s="196"/>
      <c r="K104" s="196"/>
      <c r="L104" s="196"/>
      <c r="M104" s="196"/>
      <c r="N104" s="196"/>
      <c r="O104" s="196"/>
      <c r="P104" s="199"/>
      <c r="Q104" s="196"/>
      <c r="R104" s="196"/>
      <c r="S104" s="196"/>
      <c r="T104" s="200"/>
      <c r="U104" s="201"/>
      <c r="V104" s="200"/>
      <c r="W104" s="196"/>
      <c r="X104" s="196"/>
      <c r="Y104" s="196"/>
      <c r="Z104" s="196"/>
      <c r="AA104" s="196"/>
      <c r="AB104" s="196"/>
      <c r="AC104" s="196"/>
      <c r="AD104" s="196"/>
      <c r="AE104" s="196"/>
      <c r="AF104" s="196"/>
      <c r="AG104" s="196"/>
      <c r="AH104" s="196"/>
      <c r="AI104" s="196"/>
      <c r="AJ104" s="196"/>
      <c r="AK104" s="196"/>
      <c r="AL104" s="196"/>
      <c r="AM104" s="196"/>
      <c r="AN104" s="196"/>
      <c r="AO104" s="196"/>
      <c r="AP104" s="196"/>
      <c r="AQ104" s="196"/>
      <c r="AR104" s="196"/>
      <c r="AS104" s="196"/>
      <c r="AT104" s="196"/>
    </row>
    <row r="105" spans="1:46" x14ac:dyDescent="0.25">
      <c r="A105" s="196"/>
      <c r="B105" s="196"/>
      <c r="C105" s="196"/>
      <c r="D105" s="196"/>
      <c r="E105" s="196"/>
      <c r="F105" s="196"/>
      <c r="G105" s="196"/>
      <c r="H105" s="196"/>
      <c r="I105" s="196"/>
      <c r="J105" s="196"/>
      <c r="K105" s="196"/>
      <c r="L105" s="196"/>
      <c r="M105" s="196"/>
      <c r="N105" s="196"/>
      <c r="O105" s="196"/>
      <c r="P105" s="199"/>
      <c r="Q105" s="196"/>
      <c r="R105" s="196"/>
      <c r="S105" s="196"/>
      <c r="T105" s="200"/>
      <c r="U105" s="201"/>
      <c r="V105" s="200"/>
      <c r="W105" s="196"/>
      <c r="X105" s="196"/>
      <c r="Y105" s="196"/>
      <c r="Z105" s="196"/>
      <c r="AA105" s="196"/>
      <c r="AB105" s="196"/>
      <c r="AC105" s="196"/>
      <c r="AD105" s="196"/>
      <c r="AE105" s="196"/>
      <c r="AF105" s="196"/>
      <c r="AG105" s="196"/>
      <c r="AH105" s="196"/>
      <c r="AI105" s="196"/>
      <c r="AJ105" s="196"/>
      <c r="AK105" s="196"/>
      <c r="AL105" s="196"/>
      <c r="AM105" s="196"/>
      <c r="AN105" s="196"/>
      <c r="AO105" s="196"/>
      <c r="AP105" s="196"/>
      <c r="AQ105" s="196"/>
      <c r="AR105" s="196"/>
      <c r="AS105" s="196"/>
      <c r="AT105" s="196"/>
    </row>
    <row r="106" spans="1:46" x14ac:dyDescent="0.25">
      <c r="A106" s="196"/>
      <c r="B106" s="196"/>
      <c r="C106" s="196"/>
      <c r="D106" s="196"/>
      <c r="E106" s="196"/>
      <c r="F106" s="196"/>
      <c r="G106" s="196"/>
      <c r="H106" s="196"/>
      <c r="I106" s="196"/>
      <c r="J106" s="196"/>
      <c r="K106" s="196"/>
      <c r="L106" s="196"/>
      <c r="M106" s="196"/>
      <c r="N106" s="196"/>
      <c r="O106" s="196"/>
      <c r="P106" s="199"/>
      <c r="Q106" s="196"/>
      <c r="R106" s="196"/>
      <c r="S106" s="196"/>
      <c r="T106" s="200"/>
      <c r="U106" s="201"/>
      <c r="V106" s="200"/>
      <c r="W106" s="196"/>
      <c r="X106" s="196"/>
      <c r="Y106" s="196"/>
      <c r="Z106" s="196"/>
      <c r="AA106" s="196"/>
      <c r="AB106" s="196"/>
      <c r="AC106" s="196"/>
      <c r="AD106" s="196"/>
      <c r="AE106" s="196"/>
      <c r="AF106" s="196"/>
      <c r="AG106" s="196"/>
      <c r="AH106" s="196"/>
      <c r="AI106" s="196"/>
      <c r="AJ106" s="196"/>
      <c r="AK106" s="196"/>
      <c r="AL106" s="196"/>
      <c r="AM106" s="196"/>
      <c r="AN106" s="196"/>
      <c r="AO106" s="196"/>
      <c r="AP106" s="196"/>
      <c r="AQ106" s="196"/>
      <c r="AR106" s="196"/>
      <c r="AS106" s="196"/>
      <c r="AT106" s="196"/>
    </row>
    <row r="107" spans="1:46" x14ac:dyDescent="0.25">
      <c r="A107" s="196"/>
      <c r="B107" s="196"/>
      <c r="C107" s="196"/>
      <c r="D107" s="196"/>
      <c r="E107" s="196"/>
      <c r="F107" s="196"/>
      <c r="G107" s="196"/>
      <c r="H107" s="196"/>
      <c r="I107" s="196"/>
      <c r="J107" s="196"/>
      <c r="K107" s="196"/>
      <c r="L107" s="196"/>
      <c r="M107" s="196"/>
      <c r="N107" s="196"/>
      <c r="O107" s="196"/>
      <c r="P107" s="199"/>
      <c r="Q107" s="196"/>
      <c r="R107" s="196"/>
      <c r="S107" s="196"/>
      <c r="T107" s="200"/>
      <c r="U107" s="201"/>
      <c r="V107" s="200"/>
      <c r="W107" s="196"/>
      <c r="X107" s="196"/>
      <c r="Y107" s="196"/>
      <c r="Z107" s="196"/>
      <c r="AA107" s="196"/>
      <c r="AB107" s="196"/>
      <c r="AC107" s="196"/>
      <c r="AD107" s="196"/>
      <c r="AE107" s="196"/>
      <c r="AF107" s="196"/>
      <c r="AG107" s="196"/>
      <c r="AH107" s="196"/>
      <c r="AI107" s="196"/>
      <c r="AJ107" s="196"/>
      <c r="AK107" s="196"/>
      <c r="AL107" s="196"/>
      <c r="AM107" s="196"/>
      <c r="AN107" s="196"/>
      <c r="AO107" s="196"/>
      <c r="AP107" s="196"/>
      <c r="AQ107" s="196"/>
      <c r="AR107" s="196"/>
      <c r="AS107" s="196"/>
      <c r="AT107" s="196"/>
    </row>
    <row r="108" spans="1:46" x14ac:dyDescent="0.25">
      <c r="A108" s="196"/>
      <c r="B108" s="196"/>
      <c r="C108" s="196"/>
      <c r="D108" s="196"/>
      <c r="E108" s="196"/>
      <c r="F108" s="196"/>
      <c r="G108" s="196"/>
      <c r="H108" s="196"/>
      <c r="I108" s="196"/>
      <c r="J108" s="196"/>
      <c r="K108" s="196"/>
      <c r="L108" s="196"/>
      <c r="M108" s="196"/>
      <c r="N108" s="196"/>
      <c r="O108" s="196"/>
      <c r="P108" s="199"/>
      <c r="Q108" s="196"/>
      <c r="R108" s="196"/>
      <c r="S108" s="196"/>
      <c r="T108" s="200"/>
      <c r="U108" s="201"/>
      <c r="V108" s="200"/>
      <c r="W108" s="196"/>
      <c r="X108" s="196"/>
      <c r="Y108" s="196"/>
      <c r="Z108" s="196"/>
      <c r="AA108" s="196"/>
      <c r="AB108" s="196"/>
      <c r="AC108" s="196"/>
      <c r="AD108" s="196"/>
      <c r="AE108" s="196"/>
      <c r="AF108" s="196"/>
      <c r="AG108" s="196"/>
      <c r="AH108" s="196"/>
      <c r="AI108" s="196"/>
      <c r="AJ108" s="196"/>
      <c r="AK108" s="196"/>
      <c r="AL108" s="196"/>
      <c r="AM108" s="196"/>
      <c r="AN108" s="196"/>
      <c r="AO108" s="196"/>
      <c r="AP108" s="196"/>
      <c r="AQ108" s="196"/>
      <c r="AR108" s="196"/>
      <c r="AS108" s="196"/>
      <c r="AT108" s="196"/>
    </row>
    <row r="109" spans="1:46" x14ac:dyDescent="0.25">
      <c r="A109" s="196"/>
      <c r="B109" s="196"/>
      <c r="C109" s="196"/>
      <c r="D109" s="196"/>
      <c r="E109" s="196"/>
      <c r="F109" s="196"/>
      <c r="G109" s="196"/>
      <c r="H109" s="196"/>
      <c r="I109" s="196"/>
      <c r="J109" s="196"/>
      <c r="K109" s="196"/>
      <c r="L109" s="196"/>
      <c r="M109" s="196"/>
      <c r="N109" s="196"/>
      <c r="O109" s="196"/>
      <c r="P109" s="199"/>
      <c r="Q109" s="196"/>
      <c r="R109" s="196"/>
      <c r="S109" s="196"/>
      <c r="T109" s="200"/>
      <c r="U109" s="201"/>
      <c r="V109" s="200"/>
      <c r="W109" s="196"/>
      <c r="X109" s="196"/>
      <c r="Y109" s="196"/>
      <c r="Z109" s="196"/>
      <c r="AA109" s="196"/>
      <c r="AB109" s="196"/>
      <c r="AC109" s="196"/>
      <c r="AD109" s="196"/>
      <c r="AE109" s="196"/>
      <c r="AF109" s="196"/>
      <c r="AG109" s="196"/>
      <c r="AH109" s="196"/>
      <c r="AI109" s="196"/>
      <c r="AJ109" s="196"/>
      <c r="AK109" s="196"/>
      <c r="AL109" s="196"/>
      <c r="AM109" s="196"/>
      <c r="AN109" s="196"/>
      <c r="AO109" s="196"/>
      <c r="AP109" s="196"/>
      <c r="AQ109" s="196"/>
      <c r="AR109" s="196"/>
      <c r="AS109" s="196"/>
      <c r="AT109" s="196"/>
    </row>
    <row r="110" spans="1:46" x14ac:dyDescent="0.25">
      <c r="A110" s="196"/>
      <c r="B110" s="196"/>
      <c r="C110" s="196"/>
      <c r="D110" s="196"/>
      <c r="E110" s="196"/>
      <c r="F110" s="196"/>
      <c r="G110" s="196"/>
      <c r="H110" s="196"/>
      <c r="I110" s="196"/>
      <c r="J110" s="196"/>
      <c r="K110" s="196"/>
      <c r="L110" s="196"/>
      <c r="M110" s="196"/>
      <c r="N110" s="196"/>
      <c r="O110" s="196"/>
      <c r="P110" s="199"/>
      <c r="Q110" s="196"/>
      <c r="R110" s="196"/>
      <c r="S110" s="196"/>
      <c r="T110" s="200"/>
      <c r="U110" s="201"/>
      <c r="V110" s="200"/>
      <c r="W110" s="196"/>
      <c r="X110" s="196"/>
      <c r="Y110" s="196"/>
      <c r="Z110" s="196"/>
      <c r="AA110" s="196"/>
      <c r="AB110" s="196"/>
      <c r="AC110" s="196"/>
      <c r="AD110" s="196"/>
      <c r="AE110" s="196"/>
      <c r="AF110" s="196"/>
      <c r="AG110" s="196"/>
      <c r="AH110" s="196"/>
      <c r="AI110" s="196"/>
      <c r="AJ110" s="196"/>
      <c r="AK110" s="196"/>
      <c r="AL110" s="196"/>
      <c r="AM110" s="196"/>
      <c r="AN110" s="196"/>
      <c r="AO110" s="196"/>
      <c r="AP110" s="196"/>
      <c r="AQ110" s="196"/>
      <c r="AR110" s="196"/>
      <c r="AS110" s="196"/>
      <c r="AT110" s="196"/>
    </row>
    <row r="111" spans="1:46" x14ac:dyDescent="0.25">
      <c r="A111" s="196"/>
      <c r="B111" s="196"/>
      <c r="C111" s="196"/>
      <c r="D111" s="196"/>
      <c r="E111" s="196"/>
      <c r="F111" s="196"/>
      <c r="G111" s="196"/>
      <c r="H111" s="196"/>
      <c r="I111" s="196"/>
      <c r="J111" s="196"/>
      <c r="K111" s="196"/>
      <c r="L111" s="196"/>
      <c r="M111" s="196"/>
      <c r="N111" s="196"/>
      <c r="O111" s="196"/>
      <c r="P111" s="199"/>
      <c r="Q111" s="196"/>
      <c r="R111" s="196"/>
      <c r="S111" s="196"/>
      <c r="T111" s="200"/>
      <c r="U111" s="201"/>
      <c r="V111" s="200"/>
      <c r="W111" s="196"/>
      <c r="X111" s="196"/>
      <c r="Y111" s="196"/>
      <c r="Z111" s="196"/>
      <c r="AA111" s="196"/>
      <c r="AB111" s="196"/>
      <c r="AC111" s="196"/>
      <c r="AD111" s="196"/>
      <c r="AE111" s="196"/>
      <c r="AF111" s="196"/>
      <c r="AG111" s="196"/>
      <c r="AH111" s="196"/>
      <c r="AI111" s="196"/>
      <c r="AJ111" s="196"/>
      <c r="AK111" s="196"/>
      <c r="AL111" s="196"/>
      <c r="AM111" s="196"/>
      <c r="AN111" s="196"/>
      <c r="AO111" s="196"/>
      <c r="AP111" s="196"/>
      <c r="AQ111" s="196"/>
      <c r="AR111" s="196"/>
      <c r="AS111" s="196"/>
      <c r="AT111" s="196"/>
    </row>
    <row r="112" spans="1:46" x14ac:dyDescent="0.25">
      <c r="A112" s="196"/>
      <c r="B112" s="196"/>
      <c r="C112" s="196"/>
      <c r="D112" s="196"/>
      <c r="E112" s="196"/>
      <c r="F112" s="196"/>
      <c r="G112" s="196"/>
      <c r="H112" s="196"/>
      <c r="I112" s="196"/>
      <c r="J112" s="196"/>
      <c r="K112" s="196"/>
      <c r="L112" s="196"/>
      <c r="M112" s="196"/>
      <c r="N112" s="196"/>
      <c r="O112" s="196"/>
      <c r="P112" s="199"/>
      <c r="Q112" s="196"/>
      <c r="R112" s="196"/>
      <c r="S112" s="196"/>
      <c r="T112" s="200"/>
      <c r="U112" s="201"/>
      <c r="V112" s="200"/>
      <c r="W112" s="196"/>
      <c r="X112" s="196"/>
      <c r="Y112" s="196"/>
      <c r="Z112" s="196"/>
      <c r="AA112" s="196"/>
      <c r="AB112" s="196"/>
      <c r="AC112" s="196"/>
      <c r="AD112" s="196"/>
      <c r="AE112" s="196"/>
      <c r="AF112" s="196"/>
      <c r="AG112" s="196"/>
      <c r="AH112" s="196"/>
      <c r="AI112" s="196"/>
      <c r="AJ112" s="196"/>
      <c r="AK112" s="196"/>
      <c r="AL112" s="196"/>
      <c r="AM112" s="196"/>
      <c r="AN112" s="196"/>
      <c r="AO112" s="196"/>
      <c r="AP112" s="196"/>
      <c r="AQ112" s="196"/>
      <c r="AR112" s="196"/>
      <c r="AS112" s="196"/>
      <c r="AT112" s="196"/>
    </row>
    <row r="113" spans="1:46" x14ac:dyDescent="0.25">
      <c r="A113" s="196"/>
      <c r="B113" s="196"/>
      <c r="C113" s="196"/>
      <c r="D113" s="196"/>
      <c r="E113" s="196"/>
      <c r="F113" s="196"/>
      <c r="G113" s="196"/>
      <c r="H113" s="196"/>
      <c r="I113" s="196"/>
      <c r="J113" s="196"/>
      <c r="K113" s="196"/>
      <c r="L113" s="196"/>
      <c r="M113" s="196"/>
      <c r="N113" s="196"/>
      <c r="O113" s="196"/>
      <c r="P113" s="199"/>
      <c r="Q113" s="196"/>
      <c r="R113" s="196"/>
      <c r="S113" s="196"/>
      <c r="T113" s="200"/>
      <c r="U113" s="201"/>
      <c r="V113" s="200"/>
      <c r="W113" s="196"/>
      <c r="X113" s="196"/>
      <c r="Y113" s="196"/>
      <c r="Z113" s="196"/>
      <c r="AA113" s="196"/>
      <c r="AB113" s="196"/>
      <c r="AC113" s="196"/>
      <c r="AD113" s="196"/>
      <c r="AE113" s="196"/>
      <c r="AF113" s="196"/>
      <c r="AG113" s="196"/>
      <c r="AH113" s="196"/>
      <c r="AI113" s="196"/>
      <c r="AJ113" s="196"/>
      <c r="AK113" s="196"/>
      <c r="AL113" s="196"/>
      <c r="AM113" s="196"/>
      <c r="AN113" s="196"/>
      <c r="AO113" s="196"/>
      <c r="AP113" s="196"/>
      <c r="AQ113" s="196"/>
      <c r="AR113" s="196"/>
      <c r="AS113" s="196"/>
      <c r="AT113" s="196"/>
    </row>
    <row r="114" spans="1:46" x14ac:dyDescent="0.25">
      <c r="A114" s="196"/>
      <c r="B114" s="196"/>
      <c r="C114" s="196"/>
      <c r="D114" s="196"/>
      <c r="E114" s="196"/>
      <c r="F114" s="196"/>
      <c r="G114" s="196"/>
      <c r="H114" s="196"/>
      <c r="I114" s="196"/>
      <c r="J114" s="196"/>
      <c r="K114" s="196"/>
      <c r="L114" s="196"/>
      <c r="M114" s="196"/>
      <c r="N114" s="196"/>
      <c r="O114" s="196"/>
      <c r="P114" s="199"/>
      <c r="Q114" s="196"/>
      <c r="R114" s="196"/>
      <c r="S114" s="196"/>
      <c r="T114" s="200"/>
      <c r="U114" s="201"/>
      <c r="V114" s="200"/>
      <c r="W114" s="196"/>
      <c r="X114" s="196"/>
      <c r="Y114" s="196"/>
      <c r="Z114" s="196"/>
      <c r="AA114" s="196"/>
      <c r="AB114" s="196"/>
      <c r="AC114" s="196"/>
      <c r="AD114" s="196"/>
      <c r="AE114" s="196"/>
      <c r="AF114" s="196"/>
      <c r="AG114" s="196"/>
      <c r="AH114" s="196"/>
      <c r="AI114" s="196"/>
      <c r="AJ114" s="196"/>
      <c r="AK114" s="196"/>
      <c r="AL114" s="196"/>
      <c r="AM114" s="196"/>
      <c r="AN114" s="196"/>
      <c r="AO114" s="196"/>
      <c r="AP114" s="196"/>
      <c r="AQ114" s="196"/>
      <c r="AR114" s="196"/>
      <c r="AS114" s="196"/>
      <c r="AT114" s="196"/>
    </row>
    <row r="115" spans="1:46" x14ac:dyDescent="0.25">
      <c r="A115" s="196"/>
      <c r="B115" s="196"/>
      <c r="C115" s="196"/>
      <c r="D115" s="196"/>
      <c r="E115" s="196"/>
      <c r="F115" s="196"/>
      <c r="G115" s="196"/>
      <c r="H115" s="196"/>
      <c r="I115" s="196"/>
      <c r="J115" s="196"/>
      <c r="K115" s="196"/>
      <c r="L115" s="196"/>
      <c r="M115" s="196"/>
      <c r="N115" s="196"/>
      <c r="O115" s="196"/>
      <c r="P115" s="199"/>
      <c r="Q115" s="196"/>
      <c r="R115" s="196"/>
      <c r="S115" s="196"/>
      <c r="T115" s="200"/>
      <c r="U115" s="201"/>
      <c r="V115" s="200"/>
      <c r="W115" s="196"/>
      <c r="X115" s="196"/>
      <c r="Y115" s="196"/>
      <c r="Z115" s="196"/>
      <c r="AA115" s="196"/>
      <c r="AB115" s="196"/>
      <c r="AC115" s="196"/>
      <c r="AD115" s="196"/>
      <c r="AE115" s="196"/>
      <c r="AF115" s="196"/>
      <c r="AG115" s="196"/>
      <c r="AH115" s="196"/>
      <c r="AI115" s="196"/>
      <c r="AJ115" s="196"/>
      <c r="AK115" s="196"/>
      <c r="AL115" s="196"/>
      <c r="AM115" s="196"/>
      <c r="AN115" s="196"/>
      <c r="AO115" s="196"/>
      <c r="AP115" s="196"/>
      <c r="AQ115" s="196"/>
      <c r="AR115" s="196"/>
      <c r="AS115" s="196"/>
      <c r="AT115" s="196"/>
    </row>
    <row r="116" spans="1:46" x14ac:dyDescent="0.25">
      <c r="A116" s="196"/>
      <c r="B116" s="196"/>
      <c r="C116" s="196"/>
      <c r="D116" s="196"/>
      <c r="E116" s="196"/>
      <c r="F116" s="196"/>
      <c r="G116" s="196"/>
      <c r="H116" s="196"/>
      <c r="I116" s="196"/>
      <c r="J116" s="196"/>
      <c r="K116" s="196"/>
      <c r="L116" s="196"/>
      <c r="M116" s="196"/>
      <c r="N116" s="196"/>
      <c r="O116" s="196"/>
      <c r="P116" s="199"/>
      <c r="Q116" s="196"/>
      <c r="R116" s="196"/>
      <c r="S116" s="196"/>
      <c r="T116" s="200"/>
      <c r="U116" s="201"/>
      <c r="V116" s="200"/>
      <c r="W116" s="196"/>
      <c r="X116" s="196"/>
      <c r="Y116" s="196"/>
      <c r="Z116" s="196"/>
      <c r="AA116" s="196"/>
      <c r="AB116" s="196"/>
      <c r="AC116" s="196"/>
      <c r="AD116" s="196"/>
      <c r="AE116" s="196"/>
      <c r="AF116" s="196"/>
      <c r="AG116" s="196"/>
      <c r="AH116" s="196"/>
      <c r="AI116" s="196"/>
      <c r="AJ116" s="196"/>
      <c r="AK116" s="196"/>
      <c r="AL116" s="196"/>
      <c r="AM116" s="196"/>
      <c r="AN116" s="196"/>
      <c r="AO116" s="196"/>
      <c r="AP116" s="196"/>
      <c r="AQ116" s="196"/>
      <c r="AR116" s="196"/>
      <c r="AS116" s="196"/>
      <c r="AT116" s="196"/>
    </row>
    <row r="117" spans="1:46" x14ac:dyDescent="0.25">
      <c r="A117" s="196"/>
      <c r="B117" s="196"/>
      <c r="C117" s="196"/>
      <c r="D117" s="196"/>
      <c r="E117" s="196"/>
      <c r="F117" s="196"/>
      <c r="G117" s="196"/>
      <c r="H117" s="196"/>
      <c r="I117" s="196"/>
      <c r="J117" s="196"/>
      <c r="K117" s="196"/>
      <c r="L117" s="196"/>
      <c r="M117" s="196"/>
      <c r="N117" s="196"/>
      <c r="O117" s="196"/>
      <c r="P117" s="199"/>
      <c r="Q117" s="196"/>
      <c r="R117" s="196"/>
      <c r="S117" s="196"/>
      <c r="T117" s="200"/>
      <c r="U117" s="201"/>
      <c r="V117" s="200"/>
      <c r="W117" s="196"/>
      <c r="X117" s="196"/>
      <c r="Y117" s="196"/>
      <c r="Z117" s="196"/>
      <c r="AA117" s="196"/>
      <c r="AB117" s="196"/>
      <c r="AC117" s="196"/>
      <c r="AD117" s="196"/>
      <c r="AE117" s="196"/>
      <c r="AF117" s="196"/>
      <c r="AG117" s="196"/>
      <c r="AH117" s="196"/>
      <c r="AI117" s="196"/>
      <c r="AJ117" s="196"/>
      <c r="AK117" s="196"/>
      <c r="AL117" s="196"/>
      <c r="AM117" s="196"/>
      <c r="AN117" s="196"/>
      <c r="AO117" s="196"/>
      <c r="AP117" s="196"/>
      <c r="AQ117" s="196"/>
      <c r="AR117" s="196"/>
      <c r="AS117" s="196"/>
      <c r="AT117" s="196"/>
    </row>
    <row r="118" spans="1:46" x14ac:dyDescent="0.25">
      <c r="A118" s="196"/>
      <c r="B118" s="196"/>
      <c r="C118" s="196"/>
      <c r="D118" s="196"/>
      <c r="E118" s="196"/>
      <c r="F118" s="196"/>
      <c r="G118" s="196"/>
      <c r="H118" s="196"/>
      <c r="I118" s="196"/>
      <c r="J118" s="196"/>
      <c r="K118" s="196"/>
      <c r="L118" s="196"/>
      <c r="M118" s="196"/>
      <c r="N118" s="196"/>
      <c r="O118" s="196"/>
      <c r="P118" s="199"/>
      <c r="Q118" s="196"/>
      <c r="R118" s="196"/>
      <c r="S118" s="196"/>
      <c r="T118" s="200"/>
      <c r="U118" s="201"/>
      <c r="V118" s="200"/>
      <c r="W118" s="196"/>
      <c r="X118" s="196"/>
      <c r="Y118" s="196"/>
      <c r="Z118" s="196"/>
      <c r="AA118" s="196"/>
      <c r="AB118" s="196"/>
      <c r="AC118" s="196"/>
      <c r="AD118" s="196"/>
      <c r="AE118" s="196"/>
      <c r="AF118" s="196"/>
      <c r="AG118" s="196"/>
      <c r="AH118" s="196"/>
      <c r="AI118" s="196"/>
      <c r="AJ118" s="196"/>
      <c r="AK118" s="196"/>
      <c r="AL118" s="196"/>
      <c r="AM118" s="196"/>
      <c r="AN118" s="196"/>
      <c r="AO118" s="196"/>
      <c r="AP118" s="196"/>
      <c r="AQ118" s="196"/>
      <c r="AR118" s="196"/>
      <c r="AS118" s="196"/>
      <c r="AT118" s="196"/>
    </row>
    <row r="119" spans="1:46" x14ac:dyDescent="0.25">
      <c r="A119" s="196"/>
      <c r="B119" s="196"/>
      <c r="C119" s="196"/>
      <c r="D119" s="196"/>
      <c r="E119" s="196"/>
      <c r="F119" s="196"/>
      <c r="G119" s="196"/>
      <c r="H119" s="196"/>
      <c r="I119" s="196"/>
      <c r="J119" s="196"/>
      <c r="K119" s="196"/>
      <c r="L119" s="196"/>
      <c r="M119" s="196"/>
      <c r="N119" s="196"/>
      <c r="O119" s="196"/>
      <c r="P119" s="199"/>
      <c r="Q119" s="196"/>
      <c r="R119" s="196"/>
      <c r="S119" s="196"/>
      <c r="T119" s="200"/>
      <c r="U119" s="201"/>
      <c r="V119" s="200"/>
      <c r="W119" s="196"/>
      <c r="X119" s="196"/>
      <c r="Y119" s="196"/>
      <c r="Z119" s="196"/>
      <c r="AA119" s="196"/>
      <c r="AB119" s="196"/>
      <c r="AC119" s="196"/>
      <c r="AD119" s="196"/>
      <c r="AE119" s="196"/>
      <c r="AF119" s="196"/>
      <c r="AG119" s="196"/>
      <c r="AH119" s="196"/>
      <c r="AI119" s="196"/>
      <c r="AJ119" s="196"/>
      <c r="AK119" s="196"/>
      <c r="AL119" s="196"/>
      <c r="AM119" s="196"/>
      <c r="AN119" s="196"/>
      <c r="AO119" s="196"/>
      <c r="AP119" s="196"/>
      <c r="AQ119" s="196"/>
      <c r="AR119" s="196"/>
      <c r="AS119" s="196"/>
      <c r="AT119" s="196"/>
    </row>
    <row r="120" spans="1:46" x14ac:dyDescent="0.25">
      <c r="A120" s="196"/>
      <c r="B120" s="196"/>
      <c r="C120" s="196"/>
      <c r="D120" s="196"/>
      <c r="E120" s="196"/>
      <c r="F120" s="196"/>
      <c r="G120" s="196"/>
      <c r="H120" s="196"/>
      <c r="I120" s="196"/>
      <c r="J120" s="196"/>
      <c r="K120" s="196"/>
      <c r="L120" s="196"/>
      <c r="M120" s="196"/>
      <c r="N120" s="196"/>
      <c r="O120" s="196"/>
      <c r="P120" s="199"/>
      <c r="Q120" s="196"/>
      <c r="R120" s="196"/>
      <c r="S120" s="196"/>
      <c r="T120" s="200"/>
      <c r="U120" s="201"/>
      <c r="V120" s="200"/>
      <c r="W120" s="196"/>
      <c r="X120" s="196"/>
      <c r="Y120" s="196"/>
      <c r="Z120" s="196"/>
      <c r="AA120" s="196"/>
      <c r="AB120" s="196"/>
      <c r="AC120" s="196"/>
      <c r="AD120" s="196"/>
      <c r="AE120" s="196"/>
      <c r="AF120" s="196"/>
      <c r="AG120" s="196"/>
      <c r="AH120" s="196"/>
      <c r="AI120" s="196"/>
      <c r="AJ120" s="196"/>
      <c r="AK120" s="196"/>
      <c r="AL120" s="196"/>
      <c r="AM120" s="196"/>
      <c r="AN120" s="196"/>
      <c r="AO120" s="196"/>
      <c r="AP120" s="196"/>
      <c r="AQ120" s="196"/>
      <c r="AR120" s="196"/>
      <c r="AS120" s="196"/>
      <c r="AT120" s="196"/>
    </row>
    <row r="121" spans="1:46" x14ac:dyDescent="0.25">
      <c r="A121" s="196"/>
      <c r="B121" s="196"/>
      <c r="C121" s="196"/>
      <c r="D121" s="196"/>
      <c r="E121" s="196"/>
      <c r="F121" s="196"/>
      <c r="G121" s="196"/>
      <c r="H121" s="196"/>
      <c r="I121" s="196"/>
      <c r="J121" s="196"/>
      <c r="K121" s="196"/>
      <c r="L121" s="196"/>
      <c r="M121" s="196"/>
      <c r="N121" s="196"/>
      <c r="O121" s="196"/>
      <c r="P121" s="199"/>
      <c r="Q121" s="196"/>
      <c r="R121" s="196"/>
      <c r="S121" s="196"/>
      <c r="T121" s="200"/>
      <c r="U121" s="201"/>
      <c r="V121" s="200"/>
      <c r="W121" s="196"/>
      <c r="X121" s="196"/>
      <c r="Y121" s="196"/>
      <c r="Z121" s="196"/>
      <c r="AA121" s="196"/>
      <c r="AB121" s="196"/>
      <c r="AC121" s="196"/>
      <c r="AD121" s="196"/>
      <c r="AE121" s="196"/>
      <c r="AF121" s="196"/>
      <c r="AG121" s="196"/>
      <c r="AH121" s="196"/>
      <c r="AI121" s="196"/>
      <c r="AJ121" s="196"/>
      <c r="AK121" s="196"/>
      <c r="AL121" s="196"/>
      <c r="AM121" s="196"/>
      <c r="AN121" s="196"/>
      <c r="AO121" s="196"/>
      <c r="AP121" s="196"/>
      <c r="AQ121" s="196"/>
      <c r="AR121" s="196"/>
      <c r="AS121" s="196"/>
      <c r="AT121" s="196"/>
    </row>
    <row r="122" spans="1:46" x14ac:dyDescent="0.25">
      <c r="A122" s="196"/>
      <c r="B122" s="196"/>
      <c r="C122" s="196"/>
      <c r="D122" s="196"/>
      <c r="E122" s="196"/>
      <c r="F122" s="196"/>
      <c r="G122" s="196"/>
      <c r="H122" s="196"/>
      <c r="I122" s="196"/>
      <c r="J122" s="196"/>
      <c r="K122" s="196"/>
      <c r="L122" s="196"/>
      <c r="M122" s="196"/>
      <c r="N122" s="196"/>
      <c r="O122" s="196"/>
      <c r="P122" s="199"/>
      <c r="Q122" s="196"/>
      <c r="R122" s="196"/>
      <c r="S122" s="196"/>
      <c r="T122" s="200"/>
      <c r="U122" s="201"/>
      <c r="V122" s="200"/>
      <c r="W122" s="196"/>
      <c r="X122" s="196"/>
      <c r="Y122" s="196"/>
      <c r="Z122" s="196"/>
      <c r="AA122" s="196"/>
      <c r="AB122" s="196"/>
      <c r="AC122" s="196"/>
      <c r="AD122" s="196"/>
      <c r="AE122" s="196"/>
      <c r="AF122" s="196"/>
      <c r="AG122" s="196"/>
      <c r="AH122" s="196"/>
      <c r="AI122" s="196"/>
      <c r="AJ122" s="196"/>
      <c r="AK122" s="196"/>
      <c r="AL122" s="196"/>
      <c r="AM122" s="196"/>
      <c r="AN122" s="196"/>
      <c r="AO122" s="196"/>
      <c r="AP122" s="196"/>
      <c r="AQ122" s="196"/>
      <c r="AR122" s="196"/>
      <c r="AS122" s="196"/>
      <c r="AT122" s="196"/>
    </row>
    <row r="123" spans="1:46" x14ac:dyDescent="0.25">
      <c r="A123" s="196"/>
      <c r="B123" s="196"/>
      <c r="C123" s="196"/>
      <c r="D123" s="196"/>
      <c r="E123" s="196"/>
      <c r="F123" s="196"/>
      <c r="G123" s="196"/>
      <c r="H123" s="196"/>
      <c r="I123" s="196"/>
      <c r="J123" s="196"/>
      <c r="K123" s="196"/>
      <c r="L123" s="196"/>
      <c r="M123" s="196"/>
      <c r="N123" s="196"/>
      <c r="O123" s="196"/>
      <c r="P123" s="199"/>
      <c r="Q123" s="196"/>
      <c r="R123" s="196"/>
      <c r="S123" s="196"/>
      <c r="T123" s="200"/>
      <c r="U123" s="201"/>
      <c r="V123" s="200"/>
      <c r="W123" s="196"/>
      <c r="X123" s="196"/>
      <c r="Y123" s="196"/>
      <c r="Z123" s="196"/>
      <c r="AA123" s="196"/>
      <c r="AB123" s="196"/>
      <c r="AC123" s="196"/>
      <c r="AD123" s="196"/>
      <c r="AE123" s="196"/>
      <c r="AF123" s="196"/>
      <c r="AG123" s="196"/>
      <c r="AH123" s="196"/>
      <c r="AI123" s="196"/>
      <c r="AJ123" s="196"/>
      <c r="AK123" s="196"/>
      <c r="AL123" s="196"/>
      <c r="AM123" s="196"/>
      <c r="AN123" s="196"/>
      <c r="AO123" s="196"/>
      <c r="AP123" s="196"/>
      <c r="AQ123" s="196"/>
      <c r="AR123" s="196"/>
      <c r="AS123" s="196"/>
      <c r="AT123" s="196"/>
    </row>
    <row r="124" spans="1:46" x14ac:dyDescent="0.25">
      <c r="A124" s="196"/>
      <c r="B124" s="196"/>
      <c r="C124" s="196"/>
      <c r="D124" s="196"/>
      <c r="E124" s="196"/>
      <c r="F124" s="196"/>
      <c r="G124" s="196"/>
      <c r="H124" s="196"/>
      <c r="I124" s="196"/>
      <c r="J124" s="196"/>
      <c r="K124" s="196"/>
      <c r="L124" s="196"/>
      <c r="M124" s="196"/>
      <c r="N124" s="196"/>
      <c r="O124" s="196"/>
      <c r="P124" s="199"/>
      <c r="Q124" s="196"/>
      <c r="R124" s="196"/>
      <c r="S124" s="196"/>
      <c r="T124" s="200"/>
      <c r="U124" s="201"/>
      <c r="V124" s="200"/>
      <c r="W124" s="196"/>
      <c r="X124" s="196"/>
      <c r="Y124" s="196"/>
      <c r="Z124" s="196"/>
      <c r="AA124" s="196"/>
      <c r="AB124" s="196"/>
      <c r="AC124" s="196"/>
      <c r="AD124" s="196"/>
      <c r="AE124" s="196"/>
      <c r="AF124" s="196"/>
      <c r="AG124" s="196"/>
      <c r="AH124" s="196"/>
      <c r="AI124" s="196"/>
      <c r="AJ124" s="196"/>
      <c r="AK124" s="196"/>
      <c r="AL124" s="196"/>
      <c r="AM124" s="196"/>
      <c r="AN124" s="196"/>
      <c r="AO124" s="196"/>
      <c r="AP124" s="196"/>
      <c r="AQ124" s="196"/>
      <c r="AR124" s="196"/>
      <c r="AS124" s="196"/>
      <c r="AT124" s="196"/>
    </row>
    <row r="125" spans="1:46" x14ac:dyDescent="0.25">
      <c r="A125" s="196"/>
      <c r="B125" s="196"/>
      <c r="C125" s="196"/>
      <c r="D125" s="196"/>
      <c r="E125" s="196"/>
      <c r="F125" s="196"/>
      <c r="G125" s="196"/>
      <c r="H125" s="196"/>
      <c r="I125" s="196"/>
      <c r="J125" s="196"/>
      <c r="K125" s="196"/>
      <c r="L125" s="196"/>
      <c r="M125" s="196"/>
      <c r="N125" s="196"/>
      <c r="O125" s="196"/>
      <c r="P125" s="199"/>
      <c r="Q125" s="196"/>
      <c r="R125" s="196"/>
      <c r="S125" s="196"/>
      <c r="T125" s="200"/>
      <c r="U125" s="201"/>
      <c r="V125" s="200"/>
      <c r="W125" s="196"/>
      <c r="X125" s="196"/>
      <c r="Y125" s="196"/>
      <c r="Z125" s="196"/>
      <c r="AA125" s="196"/>
      <c r="AB125" s="196"/>
      <c r="AC125" s="196"/>
      <c r="AD125" s="196"/>
      <c r="AE125" s="196"/>
      <c r="AF125" s="196"/>
      <c r="AG125" s="196"/>
      <c r="AH125" s="196"/>
      <c r="AI125" s="196"/>
      <c r="AJ125" s="196"/>
      <c r="AK125" s="196"/>
      <c r="AL125" s="196"/>
      <c r="AM125" s="196"/>
      <c r="AN125" s="196"/>
      <c r="AO125" s="196"/>
      <c r="AP125" s="196"/>
      <c r="AQ125" s="196"/>
      <c r="AR125" s="196"/>
      <c r="AS125" s="196"/>
      <c r="AT125" s="196"/>
    </row>
    <row r="126" spans="1:46" x14ac:dyDescent="0.25">
      <c r="A126" s="196"/>
      <c r="B126" s="196"/>
      <c r="C126" s="196"/>
      <c r="D126" s="196"/>
      <c r="E126" s="196"/>
      <c r="F126" s="196"/>
      <c r="G126" s="196"/>
      <c r="H126" s="196"/>
      <c r="I126" s="196"/>
      <c r="J126" s="196"/>
      <c r="K126" s="196"/>
      <c r="L126" s="196"/>
      <c r="M126" s="196"/>
      <c r="N126" s="196"/>
      <c r="O126" s="196"/>
      <c r="P126" s="199"/>
      <c r="Q126" s="196"/>
      <c r="R126" s="196"/>
      <c r="S126" s="196"/>
      <c r="T126" s="200"/>
      <c r="U126" s="201"/>
      <c r="V126" s="200"/>
      <c r="W126" s="196"/>
      <c r="X126" s="196"/>
      <c r="Y126" s="196"/>
      <c r="Z126" s="196"/>
      <c r="AA126" s="196"/>
      <c r="AB126" s="196"/>
      <c r="AC126" s="196"/>
      <c r="AD126" s="196"/>
      <c r="AE126" s="196"/>
      <c r="AF126" s="196"/>
      <c r="AG126" s="196"/>
      <c r="AH126" s="196"/>
      <c r="AI126" s="196"/>
      <c r="AJ126" s="196"/>
      <c r="AK126" s="196"/>
      <c r="AL126" s="196"/>
      <c r="AM126" s="196"/>
      <c r="AN126" s="196"/>
      <c r="AO126" s="196"/>
      <c r="AP126" s="196"/>
      <c r="AQ126" s="196"/>
      <c r="AR126" s="196"/>
      <c r="AS126" s="196"/>
      <c r="AT126" s="196"/>
    </row>
    <row r="127" spans="1:46" x14ac:dyDescent="0.25">
      <c r="A127" s="196"/>
      <c r="B127" s="196"/>
      <c r="C127" s="196"/>
      <c r="D127" s="196"/>
      <c r="E127" s="196"/>
      <c r="F127" s="196"/>
      <c r="G127" s="196"/>
      <c r="H127" s="196"/>
      <c r="I127" s="196"/>
      <c r="J127" s="196"/>
      <c r="K127" s="196"/>
      <c r="L127" s="196"/>
      <c r="M127" s="196"/>
      <c r="N127" s="196"/>
      <c r="O127" s="196"/>
      <c r="P127" s="199"/>
      <c r="Q127" s="196"/>
      <c r="R127" s="196"/>
      <c r="S127" s="196"/>
      <c r="T127" s="200"/>
      <c r="U127" s="201"/>
      <c r="V127" s="200"/>
      <c r="W127" s="196"/>
      <c r="X127" s="196"/>
      <c r="Y127" s="196"/>
      <c r="Z127" s="196"/>
      <c r="AA127" s="196"/>
      <c r="AB127" s="196"/>
      <c r="AC127" s="196"/>
      <c r="AD127" s="196"/>
      <c r="AE127" s="196"/>
      <c r="AF127" s="196"/>
      <c r="AG127" s="196"/>
      <c r="AH127" s="196"/>
      <c r="AI127" s="196"/>
      <c r="AJ127" s="196"/>
      <c r="AK127" s="196"/>
      <c r="AL127" s="196"/>
      <c r="AM127" s="196"/>
      <c r="AN127" s="196"/>
      <c r="AO127" s="196"/>
      <c r="AP127" s="196"/>
      <c r="AQ127" s="196"/>
      <c r="AR127" s="196"/>
      <c r="AS127" s="196"/>
      <c r="AT127" s="196"/>
    </row>
    <row r="128" spans="1:46" x14ac:dyDescent="0.25">
      <c r="A128" s="196"/>
      <c r="B128" s="196"/>
      <c r="C128" s="196"/>
      <c r="D128" s="196"/>
      <c r="E128" s="196"/>
      <c r="F128" s="196"/>
      <c r="G128" s="196"/>
      <c r="H128" s="196"/>
      <c r="I128" s="196"/>
      <c r="J128" s="196"/>
      <c r="K128" s="196"/>
      <c r="L128" s="196"/>
      <c r="M128" s="196"/>
      <c r="N128" s="196"/>
      <c r="O128" s="196"/>
      <c r="P128" s="199"/>
      <c r="Q128" s="196"/>
      <c r="R128" s="196"/>
      <c r="S128" s="196"/>
      <c r="T128" s="200"/>
      <c r="U128" s="201"/>
      <c r="V128" s="200"/>
      <c r="W128" s="196"/>
      <c r="X128" s="196"/>
      <c r="Y128" s="196"/>
      <c r="Z128" s="196"/>
      <c r="AA128" s="196"/>
      <c r="AB128" s="196"/>
      <c r="AC128" s="196"/>
      <c r="AD128" s="196"/>
      <c r="AE128" s="196"/>
      <c r="AF128" s="196"/>
      <c r="AG128" s="196"/>
      <c r="AH128" s="196"/>
      <c r="AI128" s="196"/>
      <c r="AJ128" s="196"/>
      <c r="AK128" s="196"/>
      <c r="AL128" s="196"/>
      <c r="AM128" s="196"/>
      <c r="AN128" s="196"/>
      <c r="AO128" s="196"/>
      <c r="AP128" s="196"/>
      <c r="AQ128" s="196"/>
      <c r="AR128" s="196"/>
      <c r="AS128" s="196"/>
      <c r="AT128" s="196"/>
    </row>
    <row r="129" spans="1:46" x14ac:dyDescent="0.25">
      <c r="A129" s="196"/>
      <c r="B129" s="196"/>
      <c r="C129" s="196"/>
      <c r="D129" s="196"/>
      <c r="E129" s="196"/>
      <c r="F129" s="196"/>
      <c r="G129" s="196"/>
      <c r="H129" s="196"/>
      <c r="I129" s="196"/>
      <c r="J129" s="196"/>
      <c r="K129" s="196"/>
      <c r="L129" s="196"/>
      <c r="M129" s="196"/>
      <c r="N129" s="196"/>
      <c r="O129" s="196"/>
      <c r="P129" s="199"/>
      <c r="Q129" s="196"/>
      <c r="R129" s="196"/>
      <c r="S129" s="196"/>
      <c r="T129" s="200"/>
      <c r="U129" s="201"/>
      <c r="V129" s="200"/>
      <c r="W129" s="196"/>
      <c r="X129" s="196"/>
      <c r="Y129" s="196"/>
      <c r="Z129" s="196"/>
      <c r="AA129" s="196"/>
      <c r="AB129" s="196"/>
      <c r="AC129" s="196"/>
      <c r="AD129" s="196"/>
      <c r="AE129" s="196"/>
      <c r="AF129" s="196"/>
      <c r="AG129" s="196"/>
      <c r="AH129" s="196"/>
      <c r="AI129" s="196"/>
      <c r="AJ129" s="196"/>
      <c r="AK129" s="196"/>
      <c r="AL129" s="196"/>
      <c r="AM129" s="196"/>
      <c r="AN129" s="196"/>
      <c r="AO129" s="196"/>
      <c r="AP129" s="196"/>
      <c r="AQ129" s="196"/>
      <c r="AR129" s="196"/>
      <c r="AS129" s="196"/>
      <c r="AT129" s="196"/>
    </row>
    <row r="130" spans="1:46" x14ac:dyDescent="0.25">
      <c r="A130" s="196"/>
      <c r="B130" s="196"/>
      <c r="C130" s="196"/>
      <c r="D130" s="196"/>
      <c r="E130" s="196"/>
      <c r="F130" s="196"/>
      <c r="G130" s="196"/>
      <c r="H130" s="196"/>
      <c r="I130" s="196"/>
      <c r="J130" s="196"/>
      <c r="K130" s="196"/>
      <c r="L130" s="196"/>
      <c r="M130" s="196"/>
      <c r="N130" s="196"/>
      <c r="O130" s="196"/>
      <c r="P130" s="199"/>
      <c r="Q130" s="196"/>
      <c r="R130" s="196"/>
      <c r="S130" s="196"/>
      <c r="T130" s="200"/>
      <c r="U130" s="201"/>
      <c r="V130" s="200"/>
      <c r="W130" s="196"/>
      <c r="X130" s="196"/>
      <c r="Y130" s="196"/>
      <c r="Z130" s="196"/>
      <c r="AA130" s="196"/>
      <c r="AB130" s="196"/>
      <c r="AC130" s="196"/>
      <c r="AD130" s="196"/>
      <c r="AE130" s="196"/>
      <c r="AF130" s="196"/>
      <c r="AG130" s="196"/>
      <c r="AH130" s="196"/>
      <c r="AI130" s="196"/>
      <c r="AJ130" s="196"/>
      <c r="AK130" s="196"/>
      <c r="AL130" s="196"/>
      <c r="AM130" s="196"/>
      <c r="AN130" s="196"/>
      <c r="AO130" s="196"/>
      <c r="AP130" s="196"/>
      <c r="AQ130" s="196"/>
      <c r="AR130" s="196"/>
      <c r="AS130" s="196"/>
      <c r="AT130" s="196"/>
    </row>
    <row r="131" spans="1:46" x14ac:dyDescent="0.25">
      <c r="A131" s="196"/>
      <c r="B131" s="196"/>
      <c r="C131" s="196"/>
      <c r="D131" s="196"/>
      <c r="E131" s="196"/>
      <c r="F131" s="196"/>
      <c r="G131" s="196"/>
      <c r="H131" s="196"/>
      <c r="I131" s="196"/>
      <c r="J131" s="196"/>
      <c r="K131" s="196"/>
      <c r="L131" s="196"/>
      <c r="M131" s="196"/>
      <c r="N131" s="196"/>
      <c r="O131" s="196"/>
      <c r="P131" s="199"/>
      <c r="Q131" s="196"/>
      <c r="R131" s="196"/>
      <c r="S131" s="196"/>
      <c r="T131" s="200"/>
      <c r="U131" s="201"/>
      <c r="V131" s="200"/>
      <c r="W131" s="196"/>
      <c r="X131" s="196"/>
      <c r="Y131" s="196"/>
      <c r="Z131" s="196"/>
      <c r="AA131" s="196"/>
      <c r="AB131" s="196"/>
      <c r="AC131" s="196"/>
      <c r="AD131" s="196"/>
      <c r="AE131" s="196"/>
      <c r="AF131" s="196"/>
      <c r="AG131" s="196"/>
      <c r="AH131" s="196"/>
      <c r="AI131" s="196"/>
      <c r="AJ131" s="196"/>
      <c r="AK131" s="196"/>
      <c r="AL131" s="196"/>
      <c r="AM131" s="196"/>
      <c r="AN131" s="196"/>
      <c r="AO131" s="196"/>
      <c r="AP131" s="196"/>
      <c r="AQ131" s="196"/>
      <c r="AR131" s="196"/>
      <c r="AS131" s="196"/>
      <c r="AT131" s="196"/>
    </row>
    <row r="132" spans="1:46" x14ac:dyDescent="0.25">
      <c r="A132" s="196"/>
      <c r="B132" s="196"/>
      <c r="C132" s="196"/>
      <c r="D132" s="196"/>
      <c r="E132" s="196"/>
      <c r="F132" s="196"/>
      <c r="G132" s="196"/>
      <c r="H132" s="196"/>
      <c r="I132" s="196"/>
      <c r="J132" s="196"/>
      <c r="K132" s="196"/>
      <c r="L132" s="196"/>
      <c r="M132" s="196"/>
      <c r="N132" s="196"/>
      <c r="O132" s="196"/>
      <c r="P132" s="199"/>
      <c r="Q132" s="196"/>
      <c r="R132" s="196"/>
      <c r="S132" s="196"/>
      <c r="T132" s="200"/>
      <c r="U132" s="201"/>
      <c r="V132" s="200"/>
      <c r="W132" s="196"/>
      <c r="X132" s="196"/>
      <c r="Y132" s="196"/>
      <c r="Z132" s="196"/>
      <c r="AA132" s="196"/>
      <c r="AB132" s="196"/>
      <c r="AC132" s="196"/>
      <c r="AD132" s="196"/>
      <c r="AE132" s="196"/>
      <c r="AF132" s="196"/>
      <c r="AG132" s="196"/>
      <c r="AH132" s="196"/>
      <c r="AI132" s="196"/>
      <c r="AJ132" s="196"/>
      <c r="AK132" s="196"/>
      <c r="AL132" s="196"/>
      <c r="AM132" s="196"/>
      <c r="AN132" s="196"/>
      <c r="AO132" s="196"/>
      <c r="AP132" s="196"/>
      <c r="AQ132" s="196"/>
      <c r="AR132" s="196"/>
      <c r="AS132" s="196"/>
      <c r="AT132" s="196"/>
    </row>
    <row r="133" spans="1:46" x14ac:dyDescent="0.25">
      <c r="A133" s="196"/>
      <c r="B133" s="196"/>
      <c r="C133" s="196"/>
      <c r="D133" s="196"/>
      <c r="E133" s="196"/>
      <c r="F133" s="196"/>
      <c r="G133" s="196"/>
      <c r="H133" s="196"/>
      <c r="I133" s="196"/>
      <c r="J133" s="196"/>
      <c r="K133" s="196"/>
      <c r="L133" s="196"/>
      <c r="M133" s="196"/>
      <c r="N133" s="196"/>
      <c r="O133" s="196"/>
      <c r="P133" s="199"/>
      <c r="Q133" s="196"/>
      <c r="R133" s="196"/>
      <c r="S133" s="196"/>
      <c r="T133" s="200"/>
      <c r="U133" s="201"/>
      <c r="V133" s="200"/>
      <c r="W133" s="196"/>
      <c r="X133" s="196"/>
      <c r="Y133" s="196"/>
      <c r="Z133" s="196"/>
      <c r="AA133" s="196"/>
      <c r="AB133" s="196"/>
      <c r="AC133" s="196"/>
      <c r="AD133" s="196"/>
      <c r="AE133" s="196"/>
      <c r="AF133" s="196"/>
      <c r="AG133" s="196"/>
      <c r="AH133" s="196"/>
      <c r="AI133" s="196"/>
      <c r="AJ133" s="196"/>
      <c r="AK133" s="196"/>
      <c r="AL133" s="196"/>
      <c r="AM133" s="196"/>
      <c r="AN133" s="196"/>
      <c r="AO133" s="196"/>
      <c r="AP133" s="196"/>
      <c r="AQ133" s="196"/>
      <c r="AR133" s="196"/>
      <c r="AS133" s="196"/>
      <c r="AT133" s="196"/>
    </row>
    <row r="134" spans="1:46" x14ac:dyDescent="0.25">
      <c r="A134" s="196"/>
      <c r="B134" s="196"/>
      <c r="C134" s="196"/>
      <c r="D134" s="196"/>
      <c r="E134" s="196"/>
      <c r="F134" s="196"/>
      <c r="G134" s="196"/>
      <c r="H134" s="196"/>
      <c r="I134" s="196"/>
      <c r="J134" s="196"/>
      <c r="K134" s="196"/>
      <c r="L134" s="196"/>
      <c r="M134" s="196"/>
      <c r="N134" s="196"/>
      <c r="O134" s="196"/>
      <c r="P134" s="199"/>
      <c r="Q134" s="196"/>
      <c r="R134" s="196"/>
      <c r="S134" s="196"/>
      <c r="T134" s="200"/>
      <c r="U134" s="201"/>
      <c r="V134" s="200"/>
      <c r="W134" s="196"/>
      <c r="X134" s="196"/>
      <c r="Y134" s="196"/>
      <c r="Z134" s="196"/>
      <c r="AA134" s="196"/>
      <c r="AB134" s="196"/>
      <c r="AC134" s="196"/>
      <c r="AD134" s="196"/>
      <c r="AE134" s="196"/>
      <c r="AF134" s="196"/>
      <c r="AG134" s="196"/>
      <c r="AH134" s="196"/>
      <c r="AI134" s="196"/>
      <c r="AJ134" s="196"/>
      <c r="AK134" s="196"/>
      <c r="AL134" s="196"/>
      <c r="AM134" s="196"/>
      <c r="AN134" s="196"/>
      <c r="AO134" s="196"/>
      <c r="AP134" s="196"/>
      <c r="AQ134" s="196"/>
      <c r="AR134" s="196"/>
      <c r="AS134" s="196"/>
      <c r="AT134" s="196"/>
    </row>
    <row r="135" spans="1:46" x14ac:dyDescent="0.25">
      <c r="A135" s="196"/>
      <c r="B135" s="196"/>
      <c r="C135" s="196"/>
      <c r="D135" s="196"/>
      <c r="E135" s="196"/>
      <c r="F135" s="196"/>
      <c r="G135" s="196"/>
      <c r="H135" s="196"/>
      <c r="I135" s="196"/>
      <c r="J135" s="196"/>
      <c r="K135" s="196"/>
      <c r="L135" s="196"/>
      <c r="M135" s="196"/>
      <c r="N135" s="196"/>
      <c r="O135" s="196"/>
      <c r="P135" s="199"/>
      <c r="Q135" s="196"/>
      <c r="R135" s="196"/>
      <c r="S135" s="196"/>
      <c r="T135" s="200"/>
      <c r="U135" s="201"/>
      <c r="V135" s="200"/>
      <c r="W135" s="196"/>
      <c r="X135" s="196"/>
      <c r="Y135" s="196"/>
      <c r="Z135" s="196"/>
      <c r="AA135" s="196"/>
      <c r="AB135" s="196"/>
      <c r="AC135" s="196"/>
      <c r="AD135" s="196"/>
      <c r="AE135" s="196"/>
      <c r="AF135" s="196"/>
      <c r="AG135" s="196"/>
      <c r="AH135" s="196"/>
      <c r="AI135" s="196"/>
      <c r="AJ135" s="196"/>
      <c r="AK135" s="196"/>
      <c r="AL135" s="196"/>
      <c r="AM135" s="196"/>
      <c r="AN135" s="196"/>
      <c r="AO135" s="196"/>
      <c r="AP135" s="196"/>
      <c r="AQ135" s="196"/>
      <c r="AR135" s="196"/>
      <c r="AS135" s="196"/>
      <c r="AT135" s="196"/>
    </row>
    <row r="136" spans="1:46" x14ac:dyDescent="0.25">
      <c r="A136" s="196"/>
      <c r="B136" s="196"/>
      <c r="C136" s="196"/>
      <c r="D136" s="196"/>
      <c r="E136" s="196"/>
      <c r="F136" s="196"/>
      <c r="G136" s="196"/>
      <c r="H136" s="196"/>
      <c r="I136" s="196"/>
      <c r="J136" s="196"/>
      <c r="K136" s="196"/>
      <c r="L136" s="196"/>
      <c r="M136" s="196"/>
      <c r="N136" s="196"/>
      <c r="O136" s="196"/>
      <c r="P136" s="199"/>
      <c r="Q136" s="196"/>
      <c r="R136" s="196"/>
      <c r="S136" s="196"/>
      <c r="T136" s="200"/>
      <c r="U136" s="201"/>
      <c r="V136" s="200"/>
      <c r="W136" s="196"/>
      <c r="X136" s="196"/>
      <c r="Y136" s="196"/>
      <c r="Z136" s="196"/>
      <c r="AA136" s="196"/>
      <c r="AB136" s="196"/>
      <c r="AC136" s="196"/>
      <c r="AD136" s="196"/>
      <c r="AE136" s="196"/>
      <c r="AF136" s="196"/>
      <c r="AG136" s="196"/>
      <c r="AH136" s="196"/>
      <c r="AI136" s="196"/>
      <c r="AJ136" s="196"/>
      <c r="AK136" s="196"/>
      <c r="AL136" s="196"/>
      <c r="AM136" s="196"/>
      <c r="AN136" s="196"/>
      <c r="AO136" s="196"/>
      <c r="AP136" s="196"/>
      <c r="AQ136" s="196"/>
      <c r="AR136" s="196"/>
      <c r="AS136" s="196"/>
      <c r="AT136" s="196"/>
    </row>
    <row r="137" spans="1:46" x14ac:dyDescent="0.25">
      <c r="A137" s="196"/>
      <c r="B137" s="196"/>
      <c r="C137" s="196"/>
      <c r="D137" s="196"/>
      <c r="E137" s="196"/>
      <c r="F137" s="196"/>
      <c r="G137" s="196"/>
      <c r="H137" s="196"/>
      <c r="I137" s="196"/>
      <c r="J137" s="196"/>
      <c r="K137" s="196"/>
      <c r="L137" s="196"/>
      <c r="M137" s="196"/>
      <c r="N137" s="196"/>
      <c r="O137" s="196"/>
      <c r="P137" s="199"/>
      <c r="Q137" s="196"/>
      <c r="R137" s="196"/>
      <c r="S137" s="196"/>
      <c r="T137" s="200"/>
      <c r="U137" s="201"/>
      <c r="V137" s="200"/>
      <c r="W137" s="196"/>
      <c r="X137" s="196"/>
      <c r="Y137" s="196"/>
      <c r="Z137" s="196"/>
      <c r="AA137" s="196"/>
      <c r="AB137" s="196"/>
      <c r="AC137" s="196"/>
      <c r="AD137" s="196"/>
      <c r="AE137" s="196"/>
      <c r="AF137" s="196"/>
      <c r="AG137" s="196"/>
      <c r="AH137" s="196"/>
      <c r="AI137" s="196"/>
      <c r="AJ137" s="196"/>
      <c r="AK137" s="196"/>
      <c r="AL137" s="196"/>
      <c r="AM137" s="196"/>
      <c r="AN137" s="196"/>
      <c r="AO137" s="196"/>
      <c r="AP137" s="196"/>
      <c r="AQ137" s="196"/>
      <c r="AR137" s="196"/>
      <c r="AS137" s="196"/>
      <c r="AT137" s="196"/>
    </row>
    <row r="138" spans="1:46" x14ac:dyDescent="0.25">
      <c r="A138" s="196"/>
      <c r="B138" s="196"/>
      <c r="C138" s="196"/>
      <c r="D138" s="196"/>
      <c r="E138" s="196"/>
      <c r="F138" s="196"/>
      <c r="G138" s="196"/>
      <c r="H138" s="196"/>
      <c r="I138" s="196"/>
      <c r="J138" s="196"/>
      <c r="K138" s="196"/>
      <c r="L138" s="196"/>
      <c r="M138" s="196"/>
      <c r="N138" s="196"/>
      <c r="O138" s="196"/>
      <c r="P138" s="199"/>
      <c r="Q138" s="196"/>
      <c r="R138" s="196"/>
      <c r="S138" s="196"/>
      <c r="T138" s="200"/>
      <c r="U138" s="201"/>
      <c r="V138" s="200"/>
      <c r="W138" s="196"/>
      <c r="X138" s="196"/>
      <c r="Y138" s="196"/>
      <c r="Z138" s="196"/>
      <c r="AA138" s="196"/>
      <c r="AB138" s="196"/>
      <c r="AC138" s="196"/>
      <c r="AD138" s="196"/>
      <c r="AE138" s="196"/>
      <c r="AF138" s="196"/>
      <c r="AG138" s="196"/>
      <c r="AH138" s="196"/>
      <c r="AI138" s="196"/>
      <c r="AJ138" s="196"/>
      <c r="AK138" s="196"/>
      <c r="AL138" s="196"/>
      <c r="AM138" s="196"/>
      <c r="AN138" s="196"/>
      <c r="AO138" s="196"/>
      <c r="AP138" s="196"/>
      <c r="AQ138" s="196"/>
      <c r="AR138" s="196"/>
      <c r="AS138" s="196"/>
      <c r="AT138" s="196"/>
    </row>
    <row r="139" spans="1:46" x14ac:dyDescent="0.25">
      <c r="A139" s="196"/>
      <c r="B139" s="196"/>
      <c r="C139" s="196"/>
      <c r="D139" s="196"/>
      <c r="E139" s="196"/>
      <c r="F139" s="196"/>
      <c r="G139" s="196"/>
      <c r="H139" s="196"/>
      <c r="I139" s="196"/>
      <c r="J139" s="196"/>
      <c r="K139" s="196"/>
      <c r="L139" s="196"/>
      <c r="M139" s="196"/>
      <c r="N139" s="196"/>
      <c r="O139" s="196"/>
      <c r="P139" s="199"/>
      <c r="Q139" s="196"/>
      <c r="R139" s="196"/>
      <c r="S139" s="196"/>
      <c r="T139" s="200"/>
      <c r="U139" s="201"/>
      <c r="V139" s="200"/>
      <c r="W139" s="196"/>
      <c r="X139" s="196"/>
      <c r="Y139" s="196"/>
      <c r="Z139" s="196"/>
      <c r="AA139" s="196"/>
      <c r="AB139" s="196"/>
      <c r="AC139" s="196"/>
      <c r="AD139" s="196"/>
      <c r="AE139" s="196"/>
      <c r="AF139" s="196"/>
      <c r="AG139" s="196"/>
      <c r="AH139" s="196"/>
      <c r="AI139" s="196"/>
      <c r="AJ139" s="196"/>
      <c r="AK139" s="196"/>
      <c r="AL139" s="196"/>
      <c r="AM139" s="196"/>
      <c r="AN139" s="196"/>
      <c r="AO139" s="196"/>
      <c r="AP139" s="196"/>
      <c r="AQ139" s="196"/>
      <c r="AR139" s="196"/>
      <c r="AS139" s="196"/>
      <c r="AT139" s="196"/>
    </row>
    <row r="140" spans="1:46" x14ac:dyDescent="0.25">
      <c r="A140" s="196"/>
      <c r="B140" s="196"/>
      <c r="C140" s="196"/>
      <c r="D140" s="196"/>
      <c r="E140" s="196"/>
      <c r="F140" s="196"/>
      <c r="G140" s="196"/>
      <c r="H140" s="196"/>
      <c r="I140" s="196"/>
      <c r="J140" s="196"/>
      <c r="K140" s="196"/>
      <c r="L140" s="196"/>
      <c r="M140" s="196"/>
      <c r="N140" s="196"/>
      <c r="O140" s="196"/>
      <c r="P140" s="199"/>
      <c r="Q140" s="196"/>
      <c r="R140" s="196"/>
      <c r="S140" s="196"/>
      <c r="T140" s="200"/>
      <c r="U140" s="201"/>
      <c r="V140" s="200"/>
      <c r="W140" s="196"/>
      <c r="X140" s="196"/>
      <c r="Y140" s="196"/>
      <c r="Z140" s="196"/>
      <c r="AA140" s="196"/>
      <c r="AB140" s="196"/>
      <c r="AC140" s="196"/>
      <c r="AD140" s="196"/>
      <c r="AE140" s="196"/>
      <c r="AF140" s="196"/>
      <c r="AG140" s="196"/>
      <c r="AH140" s="196"/>
      <c r="AI140" s="196"/>
      <c r="AJ140" s="196"/>
      <c r="AK140" s="196"/>
      <c r="AL140" s="196"/>
      <c r="AM140" s="196"/>
      <c r="AN140" s="196"/>
      <c r="AO140" s="196"/>
      <c r="AP140" s="196"/>
      <c r="AQ140" s="196"/>
      <c r="AR140" s="196"/>
      <c r="AS140" s="196"/>
      <c r="AT140" s="196"/>
    </row>
    <row r="141" spans="1:46" x14ac:dyDescent="0.25">
      <c r="A141" s="196"/>
      <c r="B141" s="196"/>
      <c r="C141" s="196"/>
      <c r="D141" s="196"/>
      <c r="E141" s="196"/>
      <c r="F141" s="196"/>
      <c r="G141" s="196"/>
      <c r="H141" s="196"/>
      <c r="I141" s="196"/>
      <c r="J141" s="196"/>
      <c r="K141" s="196"/>
      <c r="L141" s="196"/>
      <c r="M141" s="196"/>
      <c r="N141" s="196"/>
      <c r="O141" s="196"/>
      <c r="P141" s="199"/>
      <c r="Q141" s="196"/>
      <c r="R141" s="196"/>
      <c r="S141" s="196"/>
      <c r="T141" s="200"/>
      <c r="U141" s="201"/>
      <c r="V141" s="200"/>
      <c r="W141" s="196"/>
      <c r="X141" s="196"/>
      <c r="Y141" s="196"/>
      <c r="Z141" s="196"/>
      <c r="AA141" s="196"/>
      <c r="AB141" s="196"/>
      <c r="AC141" s="196"/>
      <c r="AD141" s="196"/>
      <c r="AE141" s="196"/>
      <c r="AF141" s="196"/>
      <c r="AG141" s="196"/>
      <c r="AH141" s="196"/>
      <c r="AI141" s="196"/>
      <c r="AJ141" s="196"/>
      <c r="AK141" s="196"/>
      <c r="AL141" s="196"/>
      <c r="AM141" s="196"/>
      <c r="AN141" s="196"/>
      <c r="AO141" s="196"/>
      <c r="AP141" s="196"/>
      <c r="AQ141" s="196"/>
      <c r="AR141" s="196"/>
      <c r="AS141" s="196"/>
      <c r="AT141" s="196"/>
    </row>
    <row r="142" spans="1:46" x14ac:dyDescent="0.25">
      <c r="A142" s="196"/>
      <c r="B142" s="196"/>
      <c r="C142" s="196"/>
      <c r="D142" s="196"/>
      <c r="E142" s="196"/>
      <c r="F142" s="196"/>
      <c r="G142" s="196"/>
      <c r="H142" s="196"/>
      <c r="I142" s="196"/>
      <c r="J142" s="196"/>
      <c r="K142" s="196"/>
      <c r="L142" s="196"/>
      <c r="M142" s="196"/>
      <c r="N142" s="196"/>
      <c r="O142" s="196"/>
      <c r="P142" s="199"/>
      <c r="Q142" s="196"/>
      <c r="R142" s="196"/>
      <c r="S142" s="196"/>
      <c r="T142" s="200"/>
      <c r="U142" s="201"/>
      <c r="V142" s="200"/>
      <c r="W142" s="196"/>
      <c r="X142" s="196"/>
      <c r="Y142" s="196"/>
      <c r="Z142" s="196"/>
      <c r="AA142" s="196"/>
      <c r="AB142" s="196"/>
      <c r="AC142" s="196"/>
      <c r="AD142" s="196"/>
      <c r="AE142" s="196"/>
      <c r="AF142" s="196"/>
      <c r="AG142" s="196"/>
      <c r="AH142" s="196"/>
      <c r="AI142" s="196"/>
      <c r="AJ142" s="196"/>
      <c r="AK142" s="196"/>
      <c r="AL142" s="196"/>
      <c r="AM142" s="196"/>
      <c r="AN142" s="196"/>
      <c r="AO142" s="196"/>
      <c r="AP142" s="196"/>
      <c r="AQ142" s="196"/>
      <c r="AR142" s="196"/>
      <c r="AS142" s="196"/>
      <c r="AT142" s="196"/>
    </row>
    <row r="143" spans="1:46" x14ac:dyDescent="0.25">
      <c r="A143" s="196"/>
      <c r="B143" s="196"/>
      <c r="C143" s="196"/>
      <c r="D143" s="196"/>
      <c r="E143" s="196"/>
      <c r="F143" s="196"/>
      <c r="G143" s="196"/>
      <c r="H143" s="196"/>
      <c r="I143" s="196"/>
      <c r="J143" s="196"/>
      <c r="K143" s="196"/>
      <c r="L143" s="196"/>
      <c r="M143" s="196"/>
      <c r="N143" s="196"/>
      <c r="O143" s="196"/>
      <c r="P143" s="199"/>
      <c r="Q143" s="196"/>
      <c r="R143" s="196"/>
      <c r="S143" s="196"/>
      <c r="T143" s="200"/>
      <c r="U143" s="201"/>
      <c r="V143" s="200"/>
      <c r="W143" s="196"/>
      <c r="X143" s="196"/>
      <c r="Y143" s="196"/>
      <c r="Z143" s="196"/>
      <c r="AA143" s="196"/>
      <c r="AB143" s="196"/>
      <c r="AC143" s="196"/>
      <c r="AD143" s="196"/>
      <c r="AE143" s="196"/>
      <c r="AF143" s="196"/>
      <c r="AG143" s="196"/>
      <c r="AH143" s="196"/>
      <c r="AI143" s="196"/>
      <c r="AJ143" s="196"/>
      <c r="AK143" s="196"/>
      <c r="AL143" s="196"/>
      <c r="AM143" s="196"/>
      <c r="AN143" s="196"/>
      <c r="AO143" s="196"/>
      <c r="AP143" s="196"/>
      <c r="AQ143" s="196"/>
      <c r="AR143" s="196"/>
      <c r="AS143" s="196"/>
      <c r="AT143" s="196"/>
    </row>
    <row r="144" spans="1:46" x14ac:dyDescent="0.25">
      <c r="A144" s="196"/>
      <c r="B144" s="196"/>
      <c r="C144" s="196"/>
      <c r="D144" s="196"/>
      <c r="E144" s="196"/>
      <c r="F144" s="196"/>
      <c r="G144" s="196"/>
      <c r="H144" s="196"/>
      <c r="I144" s="196"/>
      <c r="J144" s="196"/>
      <c r="K144" s="196"/>
      <c r="L144" s="196"/>
      <c r="M144" s="196"/>
      <c r="N144" s="196"/>
      <c r="O144" s="196"/>
      <c r="P144" s="199"/>
      <c r="Q144" s="196"/>
      <c r="R144" s="196"/>
      <c r="S144" s="196"/>
      <c r="T144" s="200"/>
      <c r="U144" s="201"/>
      <c r="V144" s="200"/>
      <c r="W144" s="196"/>
      <c r="X144" s="196"/>
      <c r="Y144" s="196"/>
      <c r="Z144" s="196"/>
      <c r="AA144" s="196"/>
      <c r="AB144" s="196"/>
      <c r="AC144" s="196"/>
      <c r="AD144" s="196"/>
      <c r="AE144" s="196"/>
      <c r="AF144" s="196"/>
      <c r="AG144" s="196"/>
      <c r="AH144" s="196"/>
      <c r="AI144" s="196"/>
      <c r="AJ144" s="196"/>
      <c r="AK144" s="196"/>
      <c r="AL144" s="196"/>
      <c r="AM144" s="196"/>
      <c r="AN144" s="196"/>
      <c r="AO144" s="196"/>
      <c r="AP144" s="196"/>
      <c r="AQ144" s="196"/>
      <c r="AR144" s="196"/>
      <c r="AS144" s="196"/>
      <c r="AT144" s="196"/>
    </row>
    <row r="145" spans="1:46" x14ac:dyDescent="0.25">
      <c r="A145" s="196"/>
      <c r="B145" s="196"/>
      <c r="C145" s="196"/>
      <c r="D145" s="196"/>
      <c r="E145" s="196"/>
      <c r="F145" s="196"/>
      <c r="G145" s="196"/>
      <c r="H145" s="196"/>
      <c r="I145" s="196"/>
      <c r="J145" s="196"/>
      <c r="K145" s="196"/>
      <c r="L145" s="196"/>
      <c r="M145" s="196"/>
      <c r="N145" s="196"/>
      <c r="O145" s="196"/>
      <c r="P145" s="199"/>
      <c r="Q145" s="196"/>
      <c r="R145" s="196"/>
      <c r="S145" s="196"/>
      <c r="T145" s="200"/>
      <c r="U145" s="201"/>
      <c r="V145" s="200"/>
      <c r="W145" s="196"/>
      <c r="X145" s="196"/>
      <c r="Y145" s="196"/>
      <c r="Z145" s="196"/>
      <c r="AA145" s="196"/>
      <c r="AB145" s="196"/>
      <c r="AC145" s="196"/>
      <c r="AD145" s="196"/>
      <c r="AE145" s="196"/>
      <c r="AF145" s="196"/>
      <c r="AG145" s="196"/>
      <c r="AH145" s="196"/>
      <c r="AI145" s="196"/>
      <c r="AJ145" s="196"/>
      <c r="AK145" s="196"/>
      <c r="AL145" s="196"/>
      <c r="AM145" s="196"/>
      <c r="AN145" s="196"/>
      <c r="AO145" s="196"/>
      <c r="AP145" s="196"/>
      <c r="AQ145" s="196"/>
      <c r="AR145" s="196"/>
      <c r="AS145" s="196"/>
      <c r="AT145" s="196"/>
    </row>
    <row r="146" spans="1:46" x14ac:dyDescent="0.25">
      <c r="A146" s="196"/>
      <c r="B146" s="196"/>
      <c r="C146" s="196"/>
      <c r="D146" s="196"/>
      <c r="E146" s="196"/>
      <c r="F146" s="196"/>
      <c r="G146" s="196"/>
      <c r="H146" s="196"/>
      <c r="I146" s="196"/>
      <c r="J146" s="196"/>
      <c r="K146" s="196"/>
      <c r="L146" s="196"/>
      <c r="M146" s="196"/>
      <c r="N146" s="196"/>
      <c r="O146" s="196"/>
      <c r="P146" s="199"/>
      <c r="Q146" s="196"/>
      <c r="R146" s="196"/>
      <c r="S146" s="196"/>
      <c r="T146" s="200"/>
      <c r="U146" s="201"/>
      <c r="V146" s="200"/>
      <c r="W146" s="196"/>
      <c r="X146" s="196"/>
      <c r="Y146" s="196"/>
      <c r="Z146" s="196"/>
      <c r="AA146" s="196"/>
      <c r="AB146" s="196"/>
      <c r="AC146" s="196"/>
      <c r="AD146" s="196"/>
      <c r="AE146" s="196"/>
      <c r="AF146" s="196"/>
      <c r="AG146" s="196"/>
      <c r="AH146" s="196"/>
      <c r="AI146" s="196"/>
      <c r="AJ146" s="196"/>
      <c r="AK146" s="196"/>
      <c r="AL146" s="196"/>
      <c r="AM146" s="196"/>
      <c r="AN146" s="196"/>
      <c r="AO146" s="196"/>
      <c r="AP146" s="196"/>
      <c r="AQ146" s="196"/>
      <c r="AR146" s="196"/>
      <c r="AS146" s="196"/>
      <c r="AT146" s="196"/>
    </row>
    <row r="147" spans="1:46" x14ac:dyDescent="0.25">
      <c r="A147" s="196"/>
      <c r="B147" s="196"/>
      <c r="C147" s="196"/>
      <c r="D147" s="196"/>
      <c r="E147" s="196"/>
      <c r="F147" s="196"/>
      <c r="G147" s="196"/>
      <c r="H147" s="196"/>
      <c r="I147" s="196"/>
      <c r="J147" s="196"/>
      <c r="K147" s="196"/>
      <c r="L147" s="196"/>
      <c r="M147" s="196"/>
      <c r="N147" s="196"/>
      <c r="O147" s="196"/>
      <c r="P147" s="199"/>
      <c r="Q147" s="196"/>
      <c r="R147" s="196"/>
      <c r="S147" s="196"/>
      <c r="T147" s="200"/>
      <c r="U147" s="201"/>
      <c r="V147" s="200"/>
      <c r="W147" s="196"/>
      <c r="X147" s="196"/>
      <c r="Y147" s="196"/>
      <c r="Z147" s="196"/>
      <c r="AA147" s="196"/>
      <c r="AB147" s="196"/>
      <c r="AC147" s="196"/>
      <c r="AD147" s="196"/>
      <c r="AE147" s="196"/>
      <c r="AF147" s="196"/>
      <c r="AG147" s="196"/>
      <c r="AH147" s="196"/>
      <c r="AI147" s="196"/>
      <c r="AJ147" s="196"/>
      <c r="AK147" s="196"/>
      <c r="AL147" s="196"/>
      <c r="AM147" s="196"/>
      <c r="AN147" s="196"/>
      <c r="AO147" s="196"/>
      <c r="AP147" s="196"/>
      <c r="AQ147" s="196"/>
      <c r="AR147" s="196"/>
      <c r="AS147" s="196"/>
      <c r="AT147" s="196"/>
    </row>
    <row r="148" spans="1:46" x14ac:dyDescent="0.25">
      <c r="A148" s="196"/>
      <c r="B148" s="196"/>
      <c r="C148" s="196"/>
      <c r="D148" s="196"/>
      <c r="E148" s="196"/>
      <c r="F148" s="196"/>
      <c r="G148" s="196"/>
      <c r="H148" s="196"/>
      <c r="I148" s="196"/>
      <c r="J148" s="196"/>
      <c r="K148" s="196"/>
      <c r="L148" s="196"/>
      <c r="M148" s="196"/>
      <c r="N148" s="196"/>
      <c r="O148" s="196"/>
      <c r="P148" s="199"/>
      <c r="Q148" s="196"/>
      <c r="R148" s="196"/>
      <c r="S148" s="196"/>
      <c r="T148" s="200"/>
      <c r="U148" s="201"/>
      <c r="V148" s="200"/>
      <c r="W148" s="196"/>
      <c r="X148" s="196"/>
      <c r="Y148" s="196"/>
      <c r="Z148" s="196"/>
      <c r="AA148" s="196"/>
      <c r="AB148" s="196"/>
      <c r="AC148" s="196"/>
      <c r="AD148" s="196"/>
      <c r="AE148" s="196"/>
      <c r="AF148" s="196"/>
      <c r="AG148" s="196"/>
      <c r="AH148" s="196"/>
      <c r="AI148" s="196"/>
      <c r="AJ148" s="196"/>
      <c r="AK148" s="196"/>
      <c r="AL148" s="196"/>
      <c r="AM148" s="196"/>
      <c r="AN148" s="196"/>
      <c r="AO148" s="196"/>
      <c r="AP148" s="196"/>
      <c r="AQ148" s="196"/>
      <c r="AR148" s="196"/>
      <c r="AS148" s="196"/>
      <c r="AT148" s="196"/>
    </row>
    <row r="149" spans="1:46" x14ac:dyDescent="0.25">
      <c r="A149" s="196"/>
      <c r="B149" s="196"/>
      <c r="C149" s="196"/>
      <c r="D149" s="196"/>
      <c r="E149" s="196"/>
      <c r="F149" s="196"/>
      <c r="G149" s="196"/>
      <c r="H149" s="196"/>
      <c r="I149" s="196"/>
      <c r="J149" s="196"/>
      <c r="K149" s="196"/>
      <c r="L149" s="196"/>
      <c r="M149" s="196"/>
      <c r="N149" s="196"/>
      <c r="O149" s="196"/>
      <c r="P149" s="199"/>
      <c r="Q149" s="196"/>
      <c r="R149" s="196"/>
      <c r="S149" s="196"/>
      <c r="T149" s="200"/>
      <c r="U149" s="201"/>
      <c r="V149" s="200"/>
      <c r="W149" s="196"/>
      <c r="X149" s="196"/>
      <c r="Y149" s="196"/>
      <c r="Z149" s="196"/>
      <c r="AA149" s="196"/>
      <c r="AB149" s="196"/>
      <c r="AC149" s="196"/>
      <c r="AD149" s="196"/>
      <c r="AE149" s="196"/>
      <c r="AF149" s="196"/>
      <c r="AG149" s="196"/>
      <c r="AH149" s="196"/>
      <c r="AI149" s="196"/>
      <c r="AJ149" s="196"/>
      <c r="AK149" s="196"/>
      <c r="AL149" s="196"/>
      <c r="AM149" s="196"/>
      <c r="AN149" s="196"/>
      <c r="AO149" s="196"/>
      <c r="AP149" s="196"/>
      <c r="AQ149" s="196"/>
      <c r="AR149" s="196"/>
      <c r="AS149" s="196"/>
      <c r="AT149" s="196"/>
    </row>
    <row r="150" spans="1:46" x14ac:dyDescent="0.25">
      <c r="A150" s="196"/>
      <c r="B150" s="196"/>
      <c r="C150" s="196"/>
      <c r="D150" s="196"/>
      <c r="E150" s="196"/>
      <c r="F150" s="196"/>
      <c r="G150" s="196"/>
      <c r="H150" s="196"/>
      <c r="I150" s="196"/>
      <c r="J150" s="196"/>
      <c r="K150" s="196"/>
      <c r="L150" s="196"/>
      <c r="M150" s="196"/>
      <c r="N150" s="196"/>
      <c r="O150" s="196"/>
      <c r="P150" s="199"/>
      <c r="Q150" s="196"/>
      <c r="R150" s="196"/>
      <c r="S150" s="196"/>
      <c r="T150" s="200"/>
      <c r="U150" s="201"/>
      <c r="V150" s="200"/>
      <c r="W150" s="196"/>
      <c r="X150" s="196"/>
      <c r="Y150" s="196"/>
      <c r="Z150" s="196"/>
      <c r="AA150" s="196"/>
      <c r="AB150" s="196"/>
      <c r="AC150" s="196"/>
      <c r="AD150" s="196"/>
      <c r="AE150" s="196"/>
      <c r="AF150" s="196"/>
      <c r="AG150" s="196"/>
      <c r="AH150" s="196"/>
      <c r="AI150" s="196"/>
      <c r="AJ150" s="196"/>
      <c r="AK150" s="196"/>
      <c r="AL150" s="196"/>
      <c r="AM150" s="196"/>
      <c r="AN150" s="196"/>
      <c r="AO150" s="196"/>
      <c r="AP150" s="196"/>
      <c r="AQ150" s="196"/>
      <c r="AR150" s="196"/>
      <c r="AS150" s="196"/>
      <c r="AT150" s="196"/>
    </row>
    <row r="151" spans="1:46" x14ac:dyDescent="0.25">
      <c r="A151" s="196"/>
      <c r="B151" s="196"/>
      <c r="C151" s="196"/>
      <c r="D151" s="196"/>
      <c r="E151" s="196"/>
      <c r="F151" s="196"/>
      <c r="G151" s="196"/>
      <c r="H151" s="196"/>
      <c r="I151" s="196"/>
      <c r="J151" s="196"/>
      <c r="K151" s="196"/>
      <c r="L151" s="196"/>
      <c r="M151" s="196"/>
      <c r="N151" s="196"/>
      <c r="O151" s="196"/>
      <c r="P151" s="199"/>
      <c r="Q151" s="196"/>
      <c r="R151" s="196"/>
      <c r="S151" s="196"/>
      <c r="T151" s="200"/>
      <c r="U151" s="201"/>
      <c r="V151" s="200"/>
      <c r="W151" s="196"/>
      <c r="X151" s="196"/>
      <c r="Y151" s="196"/>
      <c r="Z151" s="196"/>
      <c r="AA151" s="196"/>
      <c r="AB151" s="196"/>
      <c r="AC151" s="196"/>
      <c r="AD151" s="196"/>
      <c r="AE151" s="196"/>
      <c r="AF151" s="196"/>
      <c r="AG151" s="196"/>
      <c r="AH151" s="196"/>
      <c r="AI151" s="196"/>
      <c r="AJ151" s="196"/>
      <c r="AK151" s="196"/>
      <c r="AL151" s="196"/>
      <c r="AM151" s="196"/>
      <c r="AN151" s="196"/>
      <c r="AO151" s="196"/>
      <c r="AP151" s="196"/>
      <c r="AQ151" s="196"/>
      <c r="AR151" s="196"/>
      <c r="AS151" s="196"/>
      <c r="AT151" s="196"/>
    </row>
    <row r="152" spans="1:46" x14ac:dyDescent="0.25">
      <c r="A152" s="196"/>
      <c r="B152" s="196"/>
      <c r="C152" s="196"/>
      <c r="D152" s="196"/>
      <c r="E152" s="196"/>
      <c r="F152" s="196"/>
      <c r="G152" s="196"/>
      <c r="H152" s="196"/>
      <c r="I152" s="196"/>
      <c r="J152" s="196"/>
      <c r="K152" s="196"/>
      <c r="L152" s="196"/>
      <c r="M152" s="196"/>
      <c r="N152" s="196"/>
      <c r="O152" s="196"/>
      <c r="P152" s="199"/>
      <c r="Q152" s="196"/>
      <c r="R152" s="196"/>
      <c r="S152" s="196"/>
      <c r="T152" s="200"/>
      <c r="U152" s="201"/>
      <c r="V152" s="200"/>
      <c r="W152" s="196"/>
      <c r="X152" s="196"/>
      <c r="Y152" s="196"/>
      <c r="Z152" s="196"/>
      <c r="AA152" s="196"/>
      <c r="AB152" s="196"/>
      <c r="AC152" s="196"/>
      <c r="AD152" s="196"/>
      <c r="AE152" s="196"/>
      <c r="AF152" s="196"/>
      <c r="AG152" s="196"/>
      <c r="AH152" s="196"/>
      <c r="AI152" s="196"/>
      <c r="AJ152" s="196"/>
      <c r="AK152" s="196"/>
      <c r="AL152" s="196"/>
      <c r="AM152" s="196"/>
      <c r="AN152" s="196"/>
      <c r="AO152" s="196"/>
      <c r="AP152" s="196"/>
      <c r="AQ152" s="196"/>
      <c r="AR152" s="196"/>
      <c r="AS152" s="196"/>
      <c r="AT152" s="196"/>
    </row>
    <row r="153" spans="1:46" x14ac:dyDescent="0.25">
      <c r="A153" s="196"/>
      <c r="B153" s="196"/>
      <c r="C153" s="196"/>
      <c r="D153" s="196"/>
      <c r="E153" s="196"/>
      <c r="F153" s="196"/>
      <c r="G153" s="196"/>
      <c r="H153" s="196"/>
      <c r="I153" s="196"/>
      <c r="J153" s="196"/>
      <c r="K153" s="196"/>
      <c r="L153" s="196"/>
      <c r="M153" s="196"/>
      <c r="N153" s="196"/>
      <c r="O153" s="196"/>
      <c r="P153" s="199"/>
      <c r="Q153" s="196"/>
      <c r="R153" s="196"/>
      <c r="S153" s="196"/>
      <c r="T153" s="200"/>
      <c r="U153" s="201"/>
      <c r="V153" s="200"/>
      <c r="W153" s="196"/>
      <c r="X153" s="196"/>
      <c r="Y153" s="196"/>
      <c r="Z153" s="196"/>
      <c r="AA153" s="196"/>
      <c r="AB153" s="196"/>
      <c r="AC153" s="196"/>
      <c r="AD153" s="196"/>
      <c r="AE153" s="196"/>
      <c r="AF153" s="196"/>
      <c r="AG153" s="196"/>
      <c r="AH153" s="196"/>
      <c r="AI153" s="196"/>
      <c r="AJ153" s="196"/>
      <c r="AK153" s="196"/>
      <c r="AL153" s="196"/>
      <c r="AM153" s="196"/>
      <c r="AN153" s="196"/>
      <c r="AO153" s="196"/>
      <c r="AP153" s="196"/>
      <c r="AQ153" s="196"/>
      <c r="AR153" s="196"/>
      <c r="AS153" s="196"/>
      <c r="AT153" s="196"/>
    </row>
    <row r="154" spans="1:46" x14ac:dyDescent="0.25">
      <c r="A154" s="196"/>
      <c r="B154" s="196"/>
      <c r="C154" s="196"/>
      <c r="D154" s="196"/>
      <c r="E154" s="196"/>
      <c r="F154" s="196"/>
      <c r="G154" s="196"/>
      <c r="H154" s="196"/>
      <c r="I154" s="196"/>
      <c r="J154" s="196"/>
      <c r="K154" s="196"/>
      <c r="L154" s="196"/>
      <c r="M154" s="196"/>
      <c r="N154" s="196"/>
      <c r="O154" s="196"/>
      <c r="P154" s="199"/>
      <c r="Q154" s="196"/>
      <c r="R154" s="196"/>
      <c r="S154" s="196"/>
      <c r="T154" s="200"/>
      <c r="U154" s="201"/>
      <c r="V154" s="200"/>
      <c r="W154" s="196"/>
      <c r="X154" s="196"/>
      <c r="Y154" s="196"/>
      <c r="Z154" s="196"/>
      <c r="AA154" s="196"/>
      <c r="AB154" s="196"/>
      <c r="AC154" s="196"/>
      <c r="AD154" s="196"/>
      <c r="AE154" s="196"/>
      <c r="AF154" s="196"/>
      <c r="AG154" s="196"/>
      <c r="AH154" s="196"/>
      <c r="AI154" s="196"/>
      <c r="AJ154" s="196"/>
      <c r="AK154" s="196"/>
      <c r="AL154" s="196"/>
      <c r="AM154" s="196"/>
      <c r="AN154" s="196"/>
      <c r="AO154" s="196"/>
      <c r="AP154" s="196"/>
      <c r="AQ154" s="196"/>
      <c r="AR154" s="196"/>
      <c r="AS154" s="196"/>
      <c r="AT154" s="196"/>
    </row>
    <row r="155" spans="1:46" x14ac:dyDescent="0.25">
      <c r="A155" s="196"/>
      <c r="B155" s="196"/>
      <c r="C155" s="196"/>
      <c r="D155" s="196"/>
      <c r="E155" s="196"/>
      <c r="F155" s="196"/>
      <c r="G155" s="196"/>
      <c r="H155" s="196"/>
      <c r="I155" s="196"/>
      <c r="J155" s="196"/>
      <c r="K155" s="196"/>
      <c r="L155" s="196"/>
      <c r="M155" s="196"/>
      <c r="N155" s="196"/>
      <c r="O155" s="196"/>
      <c r="P155" s="199"/>
      <c r="Q155" s="196"/>
      <c r="R155" s="196"/>
      <c r="S155" s="196"/>
      <c r="T155" s="200"/>
      <c r="U155" s="201"/>
      <c r="V155" s="200"/>
      <c r="W155" s="196"/>
      <c r="X155" s="196"/>
      <c r="Y155" s="196"/>
      <c r="Z155" s="196"/>
      <c r="AA155" s="196"/>
      <c r="AB155" s="196"/>
      <c r="AC155" s="196"/>
      <c r="AD155" s="196"/>
      <c r="AE155" s="196"/>
      <c r="AF155" s="196"/>
      <c r="AG155" s="196"/>
      <c r="AH155" s="196"/>
      <c r="AI155" s="196"/>
      <c r="AJ155" s="196"/>
      <c r="AK155" s="196"/>
      <c r="AL155" s="196"/>
      <c r="AM155" s="196"/>
      <c r="AN155" s="196"/>
      <c r="AO155" s="196"/>
      <c r="AP155" s="196"/>
      <c r="AQ155" s="196"/>
      <c r="AR155" s="196"/>
      <c r="AS155" s="196"/>
      <c r="AT155" s="196"/>
    </row>
    <row r="156" spans="1:46" x14ac:dyDescent="0.25">
      <c r="A156" s="196"/>
      <c r="B156" s="196"/>
      <c r="C156" s="196"/>
      <c r="D156" s="196"/>
      <c r="E156" s="196"/>
      <c r="F156" s="196"/>
      <c r="G156" s="196"/>
      <c r="H156" s="196"/>
      <c r="I156" s="196"/>
      <c r="J156" s="196"/>
      <c r="K156" s="196"/>
      <c r="L156" s="196"/>
      <c r="M156" s="196"/>
      <c r="N156" s="196"/>
      <c r="O156" s="196"/>
      <c r="P156" s="199"/>
      <c r="Q156" s="196"/>
      <c r="R156" s="196"/>
      <c r="S156" s="196"/>
      <c r="T156" s="200"/>
      <c r="U156" s="201"/>
      <c r="V156" s="200"/>
      <c r="W156" s="196"/>
      <c r="X156" s="196"/>
      <c r="Y156" s="196"/>
      <c r="Z156" s="196"/>
      <c r="AA156" s="196"/>
      <c r="AB156" s="196"/>
      <c r="AC156" s="196"/>
      <c r="AD156" s="196"/>
      <c r="AE156" s="196"/>
      <c r="AF156" s="196"/>
      <c r="AG156" s="196"/>
      <c r="AH156" s="196"/>
      <c r="AI156" s="196"/>
      <c r="AJ156" s="196"/>
      <c r="AK156" s="196"/>
      <c r="AL156" s="196"/>
      <c r="AM156" s="196"/>
      <c r="AN156" s="196"/>
      <c r="AO156" s="196"/>
      <c r="AP156" s="196"/>
      <c r="AQ156" s="196"/>
      <c r="AR156" s="196"/>
      <c r="AS156" s="196"/>
      <c r="AT156" s="196"/>
    </row>
    <row r="157" spans="1:46" x14ac:dyDescent="0.25">
      <c r="A157" s="196"/>
      <c r="B157" s="196"/>
      <c r="C157" s="196"/>
      <c r="D157" s="196"/>
      <c r="E157" s="196"/>
      <c r="F157" s="196"/>
      <c r="G157" s="196"/>
      <c r="H157" s="196"/>
      <c r="I157" s="196"/>
      <c r="J157" s="196"/>
      <c r="K157" s="196"/>
      <c r="L157" s="196"/>
      <c r="M157" s="196"/>
      <c r="N157" s="196"/>
      <c r="O157" s="196"/>
      <c r="P157" s="199"/>
      <c r="Q157" s="196"/>
      <c r="R157" s="196"/>
      <c r="S157" s="196"/>
      <c r="T157" s="200"/>
      <c r="U157" s="201"/>
      <c r="V157" s="200"/>
      <c r="W157" s="196"/>
      <c r="X157" s="196"/>
      <c r="Y157" s="196"/>
      <c r="Z157" s="196"/>
      <c r="AA157" s="196"/>
      <c r="AB157" s="196"/>
      <c r="AC157" s="196"/>
      <c r="AD157" s="196"/>
      <c r="AE157" s="196"/>
      <c r="AF157" s="196"/>
      <c r="AG157" s="196"/>
      <c r="AH157" s="196"/>
      <c r="AI157" s="196"/>
      <c r="AJ157" s="196"/>
      <c r="AK157" s="196"/>
      <c r="AL157" s="196"/>
      <c r="AM157" s="196"/>
      <c r="AN157" s="196"/>
      <c r="AO157" s="196"/>
      <c r="AP157" s="196"/>
      <c r="AQ157" s="196"/>
      <c r="AR157" s="196"/>
      <c r="AS157" s="196"/>
      <c r="AT157" s="196"/>
    </row>
    <row r="158" spans="1:46" x14ac:dyDescent="0.25">
      <c r="A158" s="196"/>
      <c r="B158" s="196"/>
      <c r="C158" s="196"/>
      <c r="D158" s="196"/>
      <c r="E158" s="196"/>
      <c r="F158" s="196"/>
      <c r="G158" s="196"/>
      <c r="H158" s="196"/>
      <c r="I158" s="196"/>
      <c r="J158" s="196"/>
      <c r="K158" s="196"/>
      <c r="L158" s="196"/>
      <c r="M158" s="196"/>
      <c r="N158" s="196"/>
      <c r="O158" s="196"/>
      <c r="P158" s="199"/>
      <c r="Q158" s="196"/>
      <c r="R158" s="196"/>
      <c r="S158" s="196"/>
      <c r="T158" s="200"/>
      <c r="U158" s="201"/>
      <c r="V158" s="200"/>
      <c r="W158" s="196"/>
      <c r="X158" s="196"/>
      <c r="Y158" s="196"/>
      <c r="Z158" s="196"/>
      <c r="AA158" s="196"/>
      <c r="AB158" s="196"/>
      <c r="AC158" s="196"/>
      <c r="AD158" s="196"/>
      <c r="AE158" s="196"/>
      <c r="AF158" s="196"/>
      <c r="AG158" s="196"/>
      <c r="AH158" s="196"/>
      <c r="AI158" s="196"/>
      <c r="AJ158" s="196"/>
      <c r="AK158" s="196"/>
      <c r="AL158" s="196"/>
      <c r="AM158" s="196"/>
      <c r="AN158" s="196"/>
      <c r="AO158" s="196"/>
      <c r="AP158" s="196"/>
      <c r="AQ158" s="196"/>
      <c r="AR158" s="196"/>
      <c r="AS158" s="196"/>
      <c r="AT158" s="196"/>
    </row>
    <row r="159" spans="1:46" x14ac:dyDescent="0.25">
      <c r="A159" s="196"/>
      <c r="B159" s="196"/>
      <c r="C159" s="196"/>
      <c r="D159" s="196"/>
      <c r="E159" s="196"/>
      <c r="F159" s="196"/>
      <c r="G159" s="196"/>
      <c r="H159" s="196"/>
      <c r="I159" s="196"/>
      <c r="J159" s="196"/>
      <c r="K159" s="196"/>
      <c r="L159" s="196"/>
      <c r="M159" s="196"/>
      <c r="N159" s="196"/>
      <c r="O159" s="196"/>
      <c r="P159" s="199"/>
      <c r="Q159" s="196"/>
      <c r="R159" s="196"/>
      <c r="S159" s="196"/>
      <c r="T159" s="200"/>
      <c r="U159" s="201"/>
      <c r="V159" s="200"/>
      <c r="W159" s="196"/>
      <c r="X159" s="196"/>
      <c r="Y159" s="196"/>
      <c r="Z159" s="196"/>
      <c r="AA159" s="196"/>
      <c r="AB159" s="196"/>
      <c r="AC159" s="196"/>
      <c r="AD159" s="196"/>
      <c r="AE159" s="196"/>
      <c r="AF159" s="196"/>
      <c r="AG159" s="196"/>
      <c r="AH159" s="196"/>
      <c r="AI159" s="196"/>
      <c r="AJ159" s="196"/>
      <c r="AK159" s="196"/>
      <c r="AL159" s="196"/>
      <c r="AM159" s="196"/>
      <c r="AN159" s="196"/>
      <c r="AO159" s="196"/>
      <c r="AP159" s="196"/>
      <c r="AQ159" s="196"/>
      <c r="AR159" s="196"/>
      <c r="AS159" s="196"/>
      <c r="AT159" s="196"/>
    </row>
    <row r="160" spans="1:46" x14ac:dyDescent="0.25">
      <c r="A160" s="196"/>
      <c r="B160" s="196"/>
      <c r="C160" s="196"/>
      <c r="D160" s="196"/>
      <c r="E160" s="196"/>
      <c r="F160" s="196"/>
      <c r="G160" s="196"/>
      <c r="H160" s="196"/>
      <c r="I160" s="196"/>
      <c r="J160" s="196"/>
      <c r="K160" s="196"/>
      <c r="L160" s="196"/>
      <c r="M160" s="196"/>
      <c r="N160" s="196"/>
      <c r="O160" s="196"/>
      <c r="P160" s="199"/>
      <c r="Q160" s="196"/>
      <c r="R160" s="196"/>
      <c r="S160" s="196"/>
      <c r="T160" s="200"/>
      <c r="U160" s="201"/>
      <c r="V160" s="200"/>
      <c r="W160" s="196"/>
      <c r="X160" s="196"/>
      <c r="Y160" s="196"/>
      <c r="Z160" s="196"/>
      <c r="AA160" s="196"/>
      <c r="AB160" s="196"/>
      <c r="AC160" s="196"/>
      <c r="AD160" s="196"/>
      <c r="AE160" s="196"/>
      <c r="AF160" s="196"/>
      <c r="AG160" s="196"/>
      <c r="AH160" s="196"/>
      <c r="AI160" s="196"/>
      <c r="AJ160" s="196"/>
      <c r="AK160" s="196"/>
      <c r="AL160" s="196"/>
      <c r="AM160" s="196"/>
      <c r="AN160" s="196"/>
      <c r="AO160" s="196"/>
      <c r="AP160" s="196"/>
      <c r="AQ160" s="196"/>
      <c r="AR160" s="196"/>
      <c r="AS160" s="196"/>
      <c r="AT160" s="196"/>
    </row>
    <row r="161" spans="1:46" x14ac:dyDescent="0.25">
      <c r="A161" s="196"/>
      <c r="B161" s="196"/>
      <c r="C161" s="196"/>
      <c r="D161" s="196"/>
      <c r="E161" s="196"/>
      <c r="F161" s="196"/>
      <c r="G161" s="196"/>
      <c r="H161" s="196"/>
      <c r="I161" s="196"/>
      <c r="J161" s="196"/>
      <c r="K161" s="196"/>
      <c r="L161" s="196"/>
      <c r="M161" s="196"/>
      <c r="N161" s="196"/>
      <c r="O161" s="196"/>
      <c r="P161" s="199"/>
      <c r="Q161" s="196"/>
      <c r="R161" s="196"/>
      <c r="S161" s="196"/>
      <c r="T161" s="200"/>
      <c r="U161" s="201"/>
      <c r="V161" s="200"/>
      <c r="W161" s="196"/>
      <c r="X161" s="196"/>
      <c r="Y161" s="196"/>
      <c r="Z161" s="196"/>
      <c r="AA161" s="196"/>
      <c r="AB161" s="196"/>
      <c r="AC161" s="196"/>
      <c r="AD161" s="196"/>
      <c r="AE161" s="196"/>
      <c r="AF161" s="196"/>
      <c r="AG161" s="196"/>
      <c r="AH161" s="196"/>
      <c r="AI161" s="196"/>
      <c r="AJ161" s="196"/>
      <c r="AK161" s="196"/>
      <c r="AL161" s="196"/>
      <c r="AM161" s="196"/>
      <c r="AN161" s="196"/>
      <c r="AO161" s="196"/>
      <c r="AP161" s="196"/>
      <c r="AQ161" s="196"/>
      <c r="AR161" s="196"/>
      <c r="AS161" s="196"/>
      <c r="AT161" s="196"/>
    </row>
    <row r="162" spans="1:46" x14ac:dyDescent="0.25">
      <c r="A162" s="196"/>
      <c r="B162" s="196"/>
      <c r="C162" s="196"/>
      <c r="D162" s="196"/>
      <c r="E162" s="196"/>
      <c r="F162" s="196"/>
      <c r="G162" s="196"/>
      <c r="H162" s="196"/>
      <c r="I162" s="196"/>
      <c r="J162" s="196"/>
      <c r="K162" s="196"/>
      <c r="L162" s="196"/>
      <c r="M162" s="196"/>
      <c r="N162" s="196"/>
      <c r="O162" s="196"/>
      <c r="P162" s="199"/>
      <c r="Q162" s="196"/>
      <c r="R162" s="196"/>
      <c r="S162" s="196"/>
      <c r="T162" s="200"/>
      <c r="U162" s="201"/>
      <c r="V162" s="200"/>
      <c r="W162" s="196"/>
      <c r="X162" s="196"/>
      <c r="Y162" s="196"/>
      <c r="Z162" s="196"/>
      <c r="AA162" s="196"/>
      <c r="AB162" s="196"/>
      <c r="AC162" s="196"/>
      <c r="AD162" s="196"/>
      <c r="AE162" s="196"/>
      <c r="AF162" s="196"/>
      <c r="AG162" s="196"/>
      <c r="AH162" s="196"/>
      <c r="AI162" s="196"/>
      <c r="AJ162" s="196"/>
      <c r="AK162" s="196"/>
      <c r="AL162" s="196"/>
      <c r="AM162" s="196"/>
      <c r="AN162" s="196"/>
      <c r="AO162" s="196"/>
      <c r="AP162" s="196"/>
      <c r="AQ162" s="196"/>
      <c r="AR162" s="196"/>
      <c r="AS162" s="196"/>
      <c r="AT162" s="196"/>
    </row>
    <row r="163" spans="1:46" x14ac:dyDescent="0.25">
      <c r="A163" s="196"/>
      <c r="B163" s="196"/>
      <c r="C163" s="196"/>
      <c r="D163" s="196"/>
      <c r="E163" s="196"/>
      <c r="F163" s="196"/>
      <c r="G163" s="196"/>
      <c r="H163" s="196"/>
      <c r="I163" s="196"/>
      <c r="J163" s="196"/>
      <c r="K163" s="196"/>
      <c r="L163" s="196"/>
      <c r="M163" s="196"/>
      <c r="N163" s="196"/>
      <c r="O163" s="196"/>
      <c r="P163" s="199"/>
      <c r="Q163" s="196"/>
      <c r="R163" s="196"/>
      <c r="S163" s="196"/>
      <c r="T163" s="200"/>
      <c r="U163" s="201"/>
      <c r="V163" s="200"/>
      <c r="W163" s="196"/>
      <c r="X163" s="196"/>
      <c r="Y163" s="196"/>
      <c r="Z163" s="196"/>
      <c r="AA163" s="196"/>
      <c r="AB163" s="196"/>
      <c r="AC163" s="196"/>
      <c r="AD163" s="196"/>
      <c r="AE163" s="196"/>
      <c r="AF163" s="196"/>
      <c r="AG163" s="196"/>
      <c r="AH163" s="196"/>
      <c r="AI163" s="196"/>
      <c r="AJ163" s="196"/>
      <c r="AK163" s="196"/>
      <c r="AL163" s="196"/>
      <c r="AM163" s="196"/>
      <c r="AN163" s="196"/>
      <c r="AO163" s="196"/>
      <c r="AP163" s="196"/>
      <c r="AQ163" s="196"/>
      <c r="AR163" s="196"/>
      <c r="AS163" s="196"/>
      <c r="AT163" s="196"/>
    </row>
    <row r="164" spans="1:46" x14ac:dyDescent="0.25">
      <c r="A164" s="196"/>
      <c r="B164" s="196"/>
      <c r="C164" s="196"/>
      <c r="D164" s="196"/>
      <c r="E164" s="196"/>
      <c r="F164" s="196"/>
      <c r="G164" s="196"/>
      <c r="H164" s="196"/>
      <c r="I164" s="196"/>
      <c r="J164" s="196"/>
      <c r="K164" s="196"/>
      <c r="L164" s="196"/>
      <c r="M164" s="196"/>
      <c r="N164" s="196"/>
      <c r="O164" s="196"/>
      <c r="P164" s="199"/>
      <c r="Q164" s="196"/>
      <c r="R164" s="196"/>
      <c r="S164" s="196"/>
      <c r="T164" s="200"/>
      <c r="U164" s="201"/>
      <c r="V164" s="200"/>
      <c r="W164" s="196"/>
      <c r="X164" s="196"/>
      <c r="Y164" s="196"/>
      <c r="Z164" s="196"/>
      <c r="AA164" s="196"/>
      <c r="AB164" s="196"/>
      <c r="AC164" s="196"/>
      <c r="AD164" s="196"/>
      <c r="AE164" s="196"/>
      <c r="AF164" s="196"/>
      <c r="AG164" s="196"/>
      <c r="AH164" s="196"/>
      <c r="AI164" s="196"/>
      <c r="AJ164" s="196"/>
      <c r="AK164" s="196"/>
      <c r="AL164" s="196"/>
      <c r="AM164" s="196"/>
      <c r="AN164" s="196"/>
      <c r="AO164" s="196"/>
      <c r="AP164" s="196"/>
      <c r="AQ164" s="196"/>
      <c r="AR164" s="196"/>
      <c r="AS164" s="196"/>
      <c r="AT164" s="196"/>
    </row>
    <row r="165" spans="1:46" x14ac:dyDescent="0.25">
      <c r="A165" s="196"/>
      <c r="B165" s="196"/>
      <c r="C165" s="196"/>
      <c r="D165" s="196"/>
      <c r="E165" s="196"/>
      <c r="F165" s="196"/>
      <c r="G165" s="196"/>
      <c r="H165" s="196"/>
      <c r="I165" s="196"/>
      <c r="J165" s="196"/>
      <c r="K165" s="196"/>
      <c r="L165" s="196"/>
      <c r="M165" s="196"/>
      <c r="N165" s="196"/>
      <c r="O165" s="196"/>
      <c r="P165" s="199"/>
      <c r="Q165" s="196"/>
      <c r="R165" s="196"/>
      <c r="S165" s="196"/>
      <c r="T165" s="200"/>
      <c r="U165" s="201"/>
      <c r="V165" s="200"/>
      <c r="W165" s="196"/>
      <c r="X165" s="196"/>
      <c r="Y165" s="196"/>
      <c r="Z165" s="196"/>
      <c r="AA165" s="196"/>
      <c r="AB165" s="196"/>
      <c r="AC165" s="196"/>
      <c r="AD165" s="196"/>
      <c r="AE165" s="196"/>
      <c r="AF165" s="196"/>
      <c r="AG165" s="196"/>
      <c r="AH165" s="196"/>
      <c r="AI165" s="196"/>
      <c r="AJ165" s="196"/>
      <c r="AK165" s="196"/>
      <c r="AL165" s="196"/>
      <c r="AM165" s="196"/>
      <c r="AN165" s="196"/>
      <c r="AO165" s="196"/>
      <c r="AP165" s="196"/>
      <c r="AQ165" s="196"/>
      <c r="AR165" s="196"/>
      <c r="AS165" s="196"/>
      <c r="AT165" s="196"/>
    </row>
    <row r="166" spans="1:46" x14ac:dyDescent="0.25">
      <c r="A166" s="196"/>
      <c r="B166" s="196"/>
      <c r="C166" s="196"/>
      <c r="D166" s="196"/>
      <c r="E166" s="196"/>
      <c r="F166" s="196"/>
      <c r="G166" s="196"/>
      <c r="H166" s="196"/>
      <c r="I166" s="196"/>
      <c r="J166" s="196"/>
      <c r="K166" s="196"/>
      <c r="L166" s="196"/>
      <c r="M166" s="196"/>
      <c r="N166" s="196"/>
      <c r="O166" s="196"/>
      <c r="P166" s="199"/>
      <c r="Q166" s="196"/>
      <c r="R166" s="196"/>
      <c r="S166" s="196"/>
      <c r="T166" s="200"/>
      <c r="U166" s="201"/>
      <c r="V166" s="200"/>
      <c r="W166" s="196"/>
      <c r="X166" s="196"/>
      <c r="Y166" s="196"/>
      <c r="Z166" s="196"/>
      <c r="AA166" s="196"/>
      <c r="AB166" s="196"/>
      <c r="AC166" s="196"/>
      <c r="AD166" s="196"/>
      <c r="AE166" s="196"/>
      <c r="AF166" s="196"/>
      <c r="AG166" s="196"/>
      <c r="AH166" s="196"/>
      <c r="AI166" s="196"/>
      <c r="AJ166" s="196"/>
      <c r="AK166" s="196"/>
      <c r="AL166" s="196"/>
      <c r="AM166" s="196"/>
      <c r="AN166" s="196"/>
      <c r="AO166" s="196"/>
      <c r="AP166" s="196"/>
      <c r="AQ166" s="196"/>
      <c r="AR166" s="196"/>
      <c r="AS166" s="196"/>
      <c r="AT166" s="196"/>
    </row>
    <row r="167" spans="1:46" x14ac:dyDescent="0.25">
      <c r="A167" s="196"/>
      <c r="B167" s="196"/>
      <c r="C167" s="196"/>
      <c r="D167" s="196"/>
      <c r="E167" s="196"/>
      <c r="F167" s="196"/>
      <c r="G167" s="196"/>
      <c r="H167" s="196"/>
      <c r="I167" s="196"/>
      <c r="J167" s="196"/>
      <c r="K167" s="196"/>
      <c r="L167" s="196"/>
      <c r="M167" s="196"/>
      <c r="N167" s="196"/>
      <c r="O167" s="196"/>
      <c r="P167" s="199"/>
      <c r="Q167" s="196"/>
      <c r="R167" s="196"/>
      <c r="S167" s="196"/>
      <c r="T167" s="200"/>
      <c r="U167" s="201"/>
      <c r="V167" s="200"/>
      <c r="W167" s="196"/>
      <c r="X167" s="196"/>
      <c r="Y167" s="196"/>
      <c r="Z167" s="196"/>
      <c r="AA167" s="196"/>
      <c r="AB167" s="196"/>
      <c r="AC167" s="196"/>
      <c r="AD167" s="196"/>
      <c r="AE167" s="196"/>
      <c r="AF167" s="196"/>
      <c r="AG167" s="196"/>
      <c r="AH167" s="196"/>
      <c r="AI167" s="196"/>
      <c r="AJ167" s="196"/>
      <c r="AK167" s="196"/>
      <c r="AL167" s="196"/>
      <c r="AM167" s="196"/>
      <c r="AN167" s="196"/>
      <c r="AO167" s="196"/>
      <c r="AP167" s="196"/>
      <c r="AQ167" s="196"/>
      <c r="AR167" s="196"/>
      <c r="AS167" s="196"/>
      <c r="AT167" s="196"/>
    </row>
    <row r="168" spans="1:46" x14ac:dyDescent="0.25">
      <c r="A168" s="196"/>
      <c r="B168" s="196"/>
      <c r="C168" s="196"/>
      <c r="D168" s="196"/>
      <c r="E168" s="196"/>
      <c r="F168" s="196"/>
      <c r="G168" s="196"/>
      <c r="H168" s="196"/>
      <c r="I168" s="196"/>
      <c r="J168" s="196"/>
      <c r="K168" s="196"/>
      <c r="L168" s="196"/>
      <c r="M168" s="196"/>
      <c r="N168" s="196"/>
      <c r="O168" s="196"/>
      <c r="P168" s="199"/>
      <c r="Q168" s="196"/>
      <c r="R168" s="196"/>
      <c r="S168" s="196"/>
      <c r="T168" s="200"/>
      <c r="U168" s="201"/>
      <c r="V168" s="200"/>
      <c r="W168" s="196"/>
      <c r="X168" s="196"/>
      <c r="Y168" s="196"/>
      <c r="Z168" s="196"/>
      <c r="AA168" s="196"/>
      <c r="AB168" s="196"/>
      <c r="AC168" s="196"/>
      <c r="AD168" s="196"/>
      <c r="AE168" s="196"/>
      <c r="AF168" s="196"/>
      <c r="AG168" s="196"/>
      <c r="AH168" s="196"/>
      <c r="AI168" s="196"/>
      <c r="AJ168" s="196"/>
      <c r="AK168" s="196"/>
      <c r="AL168" s="196"/>
      <c r="AM168" s="196"/>
      <c r="AN168" s="196"/>
      <c r="AO168" s="196"/>
      <c r="AP168" s="196"/>
      <c r="AQ168" s="196"/>
      <c r="AR168" s="196"/>
      <c r="AS168" s="196"/>
      <c r="AT168" s="196"/>
    </row>
    <row r="169" spans="1:46" x14ac:dyDescent="0.25">
      <c r="A169" s="196"/>
      <c r="B169" s="196"/>
      <c r="C169" s="196"/>
      <c r="D169" s="196"/>
      <c r="E169" s="196"/>
      <c r="F169" s="196"/>
      <c r="G169" s="196"/>
      <c r="H169" s="196"/>
      <c r="I169" s="196"/>
      <c r="J169" s="196"/>
      <c r="K169" s="196"/>
      <c r="L169" s="196"/>
      <c r="M169" s="196"/>
      <c r="N169" s="196"/>
      <c r="O169" s="196"/>
      <c r="P169" s="199"/>
      <c r="Q169" s="196"/>
      <c r="R169" s="196"/>
      <c r="S169" s="196"/>
      <c r="T169" s="200"/>
      <c r="U169" s="201"/>
      <c r="V169" s="200"/>
      <c r="W169" s="196"/>
      <c r="X169" s="196"/>
      <c r="Y169" s="196"/>
      <c r="Z169" s="196"/>
      <c r="AA169" s="196"/>
      <c r="AB169" s="196"/>
      <c r="AC169" s="196"/>
      <c r="AD169" s="196"/>
      <c r="AE169" s="196"/>
      <c r="AF169" s="196"/>
      <c r="AG169" s="196"/>
      <c r="AH169" s="196"/>
      <c r="AI169" s="196"/>
      <c r="AJ169" s="196"/>
      <c r="AK169" s="196"/>
      <c r="AL169" s="196"/>
      <c r="AM169" s="196"/>
      <c r="AN169" s="196"/>
      <c r="AO169" s="196"/>
      <c r="AP169" s="196"/>
      <c r="AQ169" s="196"/>
      <c r="AR169" s="196"/>
      <c r="AS169" s="196"/>
      <c r="AT169" s="196"/>
    </row>
    <row r="170" spans="1:46" x14ac:dyDescent="0.25">
      <c r="A170" s="196"/>
      <c r="B170" s="196"/>
      <c r="C170" s="196"/>
      <c r="D170" s="196"/>
      <c r="E170" s="196"/>
      <c r="F170" s="196"/>
      <c r="G170" s="196"/>
      <c r="H170" s="196"/>
      <c r="I170" s="196"/>
      <c r="J170" s="196"/>
      <c r="K170" s="196"/>
      <c r="L170" s="196"/>
      <c r="M170" s="196"/>
      <c r="N170" s="196"/>
      <c r="O170" s="196"/>
      <c r="P170" s="199"/>
      <c r="Q170" s="196"/>
      <c r="R170" s="196"/>
      <c r="S170" s="196"/>
      <c r="T170" s="200"/>
      <c r="U170" s="201"/>
      <c r="V170" s="200"/>
      <c r="W170" s="196"/>
      <c r="X170" s="196"/>
      <c r="Y170" s="196"/>
      <c r="Z170" s="196"/>
      <c r="AA170" s="196"/>
      <c r="AB170" s="196"/>
      <c r="AC170" s="196"/>
      <c r="AD170" s="196"/>
      <c r="AE170" s="196"/>
      <c r="AF170" s="196"/>
      <c r="AG170" s="196"/>
      <c r="AH170" s="196"/>
      <c r="AI170" s="196"/>
      <c r="AJ170" s="196"/>
      <c r="AK170" s="196"/>
      <c r="AL170" s="196"/>
      <c r="AM170" s="196"/>
      <c r="AN170" s="196"/>
      <c r="AO170" s="196"/>
      <c r="AP170" s="196"/>
      <c r="AQ170" s="196"/>
      <c r="AR170" s="196"/>
      <c r="AS170" s="196"/>
      <c r="AT170" s="196"/>
    </row>
    <row r="171" spans="1:46" x14ac:dyDescent="0.25">
      <c r="A171" s="196"/>
      <c r="B171" s="196"/>
      <c r="C171" s="196"/>
      <c r="D171" s="196"/>
      <c r="E171" s="196"/>
      <c r="F171" s="196"/>
      <c r="G171" s="196"/>
      <c r="H171" s="196"/>
      <c r="I171" s="196"/>
      <c r="J171" s="196"/>
      <c r="K171" s="196"/>
      <c r="L171" s="196"/>
      <c r="M171" s="196"/>
      <c r="N171" s="196"/>
      <c r="O171" s="196"/>
      <c r="P171" s="199"/>
      <c r="Q171" s="196"/>
      <c r="R171" s="196"/>
      <c r="S171" s="196"/>
      <c r="T171" s="200"/>
      <c r="U171" s="201"/>
      <c r="V171" s="200"/>
      <c r="W171" s="196"/>
      <c r="X171" s="196"/>
      <c r="Y171" s="196"/>
      <c r="Z171" s="196"/>
      <c r="AA171" s="196"/>
      <c r="AB171" s="196"/>
      <c r="AC171" s="196"/>
      <c r="AD171" s="196"/>
      <c r="AE171" s="196"/>
      <c r="AF171" s="196"/>
      <c r="AG171" s="196"/>
      <c r="AH171" s="196"/>
      <c r="AI171" s="196"/>
      <c r="AJ171" s="196"/>
      <c r="AK171" s="196"/>
      <c r="AL171" s="196"/>
      <c r="AM171" s="196"/>
      <c r="AN171" s="196"/>
      <c r="AO171" s="196"/>
      <c r="AP171" s="196"/>
      <c r="AQ171" s="196"/>
      <c r="AR171" s="196"/>
      <c r="AS171" s="196"/>
      <c r="AT171" s="196"/>
    </row>
    <row r="172" spans="1:46" x14ac:dyDescent="0.25">
      <c r="A172" s="196"/>
      <c r="B172" s="196"/>
      <c r="C172" s="196"/>
      <c r="D172" s="196"/>
      <c r="E172" s="196"/>
      <c r="F172" s="196"/>
      <c r="G172" s="196"/>
      <c r="H172" s="196"/>
      <c r="I172" s="196"/>
      <c r="J172" s="196"/>
      <c r="K172" s="196"/>
      <c r="L172" s="196"/>
      <c r="M172" s="196"/>
      <c r="N172" s="196"/>
      <c r="O172" s="196"/>
      <c r="P172" s="199"/>
      <c r="Q172" s="196"/>
      <c r="R172" s="196"/>
      <c r="S172" s="196"/>
      <c r="T172" s="200"/>
      <c r="U172" s="201"/>
      <c r="V172" s="200"/>
      <c r="W172" s="196"/>
      <c r="X172" s="196"/>
      <c r="Y172" s="196"/>
      <c r="Z172" s="196"/>
      <c r="AA172" s="196"/>
      <c r="AB172" s="196"/>
      <c r="AC172" s="196"/>
      <c r="AD172" s="196"/>
      <c r="AE172" s="196"/>
      <c r="AF172" s="196"/>
      <c r="AG172" s="196"/>
      <c r="AH172" s="196"/>
      <c r="AI172" s="196"/>
      <c r="AJ172" s="196"/>
      <c r="AK172" s="196"/>
      <c r="AL172" s="196"/>
      <c r="AM172" s="196"/>
      <c r="AN172" s="196"/>
      <c r="AO172" s="196"/>
      <c r="AP172" s="196"/>
      <c r="AQ172" s="196"/>
      <c r="AR172" s="196"/>
      <c r="AS172" s="196"/>
      <c r="AT172" s="196"/>
    </row>
    <row r="173" spans="1:46" x14ac:dyDescent="0.25">
      <c r="A173" s="196"/>
      <c r="B173" s="196"/>
      <c r="C173" s="196"/>
      <c r="D173" s="196"/>
      <c r="E173" s="196"/>
      <c r="F173" s="196"/>
      <c r="G173" s="196"/>
      <c r="H173" s="196"/>
      <c r="I173" s="196"/>
      <c r="J173" s="196"/>
      <c r="K173" s="196"/>
      <c r="L173" s="196"/>
      <c r="M173" s="196"/>
      <c r="N173" s="196"/>
      <c r="O173" s="196"/>
      <c r="P173" s="199"/>
      <c r="Q173" s="196"/>
      <c r="R173" s="196"/>
      <c r="S173" s="196"/>
      <c r="T173" s="200"/>
      <c r="U173" s="201"/>
      <c r="V173" s="200"/>
      <c r="W173" s="196"/>
      <c r="X173" s="196"/>
      <c r="Y173" s="196"/>
      <c r="Z173" s="196"/>
      <c r="AA173" s="196"/>
      <c r="AB173" s="196"/>
      <c r="AC173" s="196"/>
      <c r="AD173" s="196"/>
      <c r="AE173" s="196"/>
      <c r="AF173" s="196"/>
      <c r="AG173" s="196"/>
      <c r="AH173" s="196"/>
      <c r="AI173" s="196"/>
      <c r="AJ173" s="196"/>
      <c r="AK173" s="196"/>
      <c r="AL173" s="196"/>
      <c r="AM173" s="196"/>
      <c r="AN173" s="196"/>
      <c r="AO173" s="196"/>
      <c r="AP173" s="196"/>
      <c r="AQ173" s="196"/>
      <c r="AR173" s="196"/>
      <c r="AS173" s="196"/>
      <c r="AT173" s="196"/>
    </row>
    <row r="174" spans="1:46" x14ac:dyDescent="0.25">
      <c r="A174" s="196"/>
      <c r="B174" s="196"/>
      <c r="C174" s="196"/>
      <c r="D174" s="196"/>
      <c r="E174" s="196"/>
      <c r="F174" s="196"/>
      <c r="G174" s="196"/>
      <c r="H174" s="196"/>
      <c r="I174" s="196"/>
      <c r="J174" s="196"/>
      <c r="K174" s="196"/>
      <c r="L174" s="196"/>
      <c r="M174" s="196"/>
      <c r="N174" s="196"/>
      <c r="O174" s="196"/>
      <c r="P174" s="199"/>
      <c r="Q174" s="196"/>
      <c r="R174" s="196"/>
      <c r="S174" s="196"/>
      <c r="T174" s="200"/>
      <c r="U174" s="201"/>
      <c r="V174" s="200"/>
      <c r="W174" s="196"/>
      <c r="X174" s="196"/>
      <c r="Y174" s="196"/>
      <c r="Z174" s="196"/>
      <c r="AA174" s="196"/>
      <c r="AB174" s="196"/>
      <c r="AC174" s="196"/>
      <c r="AD174" s="196"/>
      <c r="AE174" s="196"/>
      <c r="AF174" s="196"/>
      <c r="AG174" s="196"/>
      <c r="AH174" s="196"/>
      <c r="AI174" s="196"/>
      <c r="AJ174" s="196"/>
      <c r="AK174" s="196"/>
      <c r="AL174" s="196"/>
      <c r="AM174" s="196"/>
      <c r="AN174" s="196"/>
      <c r="AO174" s="196"/>
      <c r="AP174" s="196"/>
      <c r="AQ174" s="196"/>
      <c r="AR174" s="196"/>
      <c r="AS174" s="196"/>
      <c r="AT174" s="196"/>
    </row>
    <row r="175" spans="1:46" x14ac:dyDescent="0.25">
      <c r="A175" s="196"/>
      <c r="B175" s="196"/>
      <c r="C175" s="196"/>
      <c r="D175" s="196"/>
      <c r="E175" s="196"/>
      <c r="F175" s="196"/>
      <c r="G175" s="196"/>
      <c r="H175" s="196"/>
      <c r="I175" s="196"/>
      <c r="J175" s="196"/>
      <c r="K175" s="196"/>
      <c r="L175" s="196"/>
      <c r="M175" s="196"/>
      <c r="N175" s="196"/>
      <c r="O175" s="196"/>
      <c r="P175" s="199"/>
      <c r="Q175" s="196"/>
      <c r="R175" s="196"/>
      <c r="S175" s="196"/>
      <c r="T175" s="200"/>
      <c r="U175" s="201"/>
      <c r="V175" s="200"/>
      <c r="W175" s="196"/>
      <c r="X175" s="196"/>
      <c r="Y175" s="196"/>
      <c r="Z175" s="196"/>
      <c r="AA175" s="196"/>
      <c r="AB175" s="196"/>
      <c r="AC175" s="196"/>
      <c r="AD175" s="196"/>
      <c r="AE175" s="196"/>
      <c r="AF175" s="196"/>
      <c r="AG175" s="196"/>
      <c r="AH175" s="196"/>
      <c r="AI175" s="196"/>
      <c r="AJ175" s="196"/>
      <c r="AK175" s="196"/>
      <c r="AL175" s="196"/>
      <c r="AM175" s="196"/>
      <c r="AN175" s="196"/>
      <c r="AO175" s="196"/>
      <c r="AP175" s="196"/>
      <c r="AQ175" s="196"/>
      <c r="AR175" s="196"/>
      <c r="AS175" s="196"/>
      <c r="AT175" s="196"/>
    </row>
    <row r="176" spans="1:46" x14ac:dyDescent="0.25">
      <c r="A176" s="196"/>
      <c r="B176" s="196"/>
      <c r="C176" s="196"/>
      <c r="D176" s="196"/>
      <c r="E176" s="196"/>
      <c r="F176" s="196"/>
      <c r="G176" s="196"/>
      <c r="H176" s="196"/>
      <c r="I176" s="196"/>
      <c r="J176" s="196"/>
      <c r="K176" s="196"/>
      <c r="L176" s="196"/>
      <c r="M176" s="196"/>
      <c r="N176" s="196"/>
      <c r="O176" s="196"/>
      <c r="P176" s="199"/>
      <c r="Q176" s="196"/>
      <c r="R176" s="196"/>
      <c r="S176" s="196"/>
      <c r="T176" s="200"/>
      <c r="U176" s="201"/>
      <c r="V176" s="200"/>
      <c r="W176" s="196"/>
      <c r="X176" s="196"/>
      <c r="Y176" s="196"/>
      <c r="Z176" s="196"/>
      <c r="AA176" s="196"/>
      <c r="AB176" s="196"/>
      <c r="AC176" s="196"/>
      <c r="AD176" s="196"/>
      <c r="AE176" s="196"/>
      <c r="AF176" s="196"/>
      <c r="AG176" s="196"/>
      <c r="AH176" s="196"/>
      <c r="AI176" s="196"/>
      <c r="AJ176" s="196"/>
      <c r="AK176" s="196"/>
      <c r="AL176" s="196"/>
      <c r="AM176" s="196"/>
      <c r="AN176" s="196"/>
      <c r="AO176" s="196"/>
      <c r="AP176" s="196"/>
      <c r="AQ176" s="196"/>
      <c r="AR176" s="196"/>
      <c r="AS176" s="196"/>
      <c r="AT176" s="196"/>
    </row>
    <row r="177" spans="1:46" x14ac:dyDescent="0.25">
      <c r="A177" s="196"/>
      <c r="B177" s="196"/>
      <c r="C177" s="196"/>
      <c r="D177" s="196"/>
      <c r="E177" s="196"/>
      <c r="F177" s="196"/>
      <c r="G177" s="196"/>
      <c r="H177" s="196"/>
      <c r="I177" s="196"/>
      <c r="J177" s="196"/>
      <c r="K177" s="196"/>
      <c r="L177" s="196"/>
      <c r="M177" s="196"/>
      <c r="N177" s="196"/>
      <c r="O177" s="196"/>
      <c r="P177" s="199"/>
      <c r="Q177" s="196"/>
      <c r="R177" s="196"/>
      <c r="S177" s="196"/>
      <c r="T177" s="200"/>
      <c r="U177" s="201"/>
      <c r="V177" s="200"/>
      <c r="W177" s="196"/>
      <c r="X177" s="196"/>
      <c r="Y177" s="196"/>
      <c r="Z177" s="196"/>
      <c r="AA177" s="196"/>
      <c r="AB177" s="196"/>
      <c r="AC177" s="196"/>
      <c r="AD177" s="196"/>
      <c r="AE177" s="196"/>
      <c r="AF177" s="196"/>
      <c r="AG177" s="196"/>
      <c r="AH177" s="196"/>
      <c r="AI177" s="196"/>
      <c r="AJ177" s="196"/>
      <c r="AK177" s="196"/>
      <c r="AL177" s="196"/>
      <c r="AM177" s="196"/>
      <c r="AN177" s="196"/>
      <c r="AO177" s="196"/>
      <c r="AP177" s="196"/>
      <c r="AQ177" s="196"/>
      <c r="AR177" s="196"/>
      <c r="AS177" s="196"/>
      <c r="AT177" s="196"/>
    </row>
    <row r="178" spans="1:46" x14ac:dyDescent="0.25">
      <c r="A178" s="196"/>
      <c r="B178" s="196"/>
      <c r="C178" s="196"/>
      <c r="D178" s="196"/>
      <c r="E178" s="196"/>
      <c r="F178" s="196"/>
      <c r="G178" s="196"/>
      <c r="H178" s="196"/>
      <c r="I178" s="196"/>
      <c r="J178" s="196"/>
      <c r="K178" s="196"/>
      <c r="L178" s="196"/>
      <c r="M178" s="196"/>
      <c r="N178" s="196"/>
      <c r="O178" s="196"/>
      <c r="P178" s="199"/>
      <c r="Q178" s="196"/>
      <c r="R178" s="196"/>
      <c r="S178" s="196"/>
      <c r="T178" s="200"/>
      <c r="U178" s="201"/>
      <c r="V178" s="200"/>
      <c r="W178" s="196"/>
      <c r="X178" s="196"/>
      <c r="Y178" s="196"/>
      <c r="Z178" s="196"/>
      <c r="AA178" s="196"/>
      <c r="AB178" s="196"/>
      <c r="AC178" s="196"/>
      <c r="AD178" s="196"/>
      <c r="AE178" s="196"/>
      <c r="AF178" s="196"/>
      <c r="AG178" s="196"/>
      <c r="AH178" s="196"/>
      <c r="AI178" s="196"/>
      <c r="AJ178" s="196"/>
      <c r="AK178" s="196"/>
      <c r="AL178" s="196"/>
      <c r="AM178" s="196"/>
      <c r="AN178" s="196"/>
      <c r="AO178" s="196"/>
      <c r="AP178" s="196"/>
      <c r="AQ178" s="196"/>
      <c r="AR178" s="196"/>
      <c r="AS178" s="196"/>
      <c r="AT178" s="196"/>
    </row>
    <row r="179" spans="1:46" x14ac:dyDescent="0.25">
      <c r="A179" s="196"/>
      <c r="B179" s="196"/>
      <c r="C179" s="196"/>
      <c r="D179" s="196"/>
      <c r="E179" s="196"/>
      <c r="F179" s="196"/>
      <c r="G179" s="196"/>
      <c r="H179" s="196"/>
      <c r="I179" s="196"/>
      <c r="J179" s="196"/>
      <c r="K179" s="196"/>
      <c r="L179" s="196"/>
      <c r="M179" s="196"/>
      <c r="N179" s="196"/>
      <c r="O179" s="196"/>
      <c r="P179" s="199"/>
      <c r="Q179" s="196"/>
      <c r="R179" s="196"/>
      <c r="S179" s="196"/>
      <c r="T179" s="200"/>
      <c r="U179" s="201"/>
      <c r="V179" s="200"/>
      <c r="W179" s="196"/>
      <c r="X179" s="196"/>
      <c r="Y179" s="196"/>
      <c r="Z179" s="196"/>
      <c r="AA179" s="196"/>
      <c r="AB179" s="196"/>
      <c r="AC179" s="196"/>
      <c r="AD179" s="196"/>
      <c r="AE179" s="196"/>
      <c r="AF179" s="196"/>
      <c r="AG179" s="196"/>
      <c r="AH179" s="196"/>
      <c r="AI179" s="196"/>
      <c r="AJ179" s="196"/>
      <c r="AK179" s="196"/>
      <c r="AL179" s="196"/>
      <c r="AM179" s="196"/>
      <c r="AN179" s="196"/>
      <c r="AO179" s="196"/>
      <c r="AP179" s="196"/>
      <c r="AQ179" s="196"/>
      <c r="AR179" s="196"/>
      <c r="AS179" s="196"/>
      <c r="AT179" s="196"/>
    </row>
    <row r="180" spans="1:46" x14ac:dyDescent="0.25">
      <c r="A180" s="196"/>
      <c r="B180" s="196"/>
      <c r="C180" s="196"/>
      <c r="D180" s="196"/>
      <c r="E180" s="196"/>
      <c r="F180" s="196"/>
      <c r="G180" s="196"/>
      <c r="H180" s="196"/>
      <c r="I180" s="196"/>
      <c r="J180" s="196"/>
      <c r="K180" s="196"/>
      <c r="L180" s="196"/>
      <c r="M180" s="196"/>
      <c r="N180" s="196"/>
      <c r="O180" s="196"/>
      <c r="P180" s="199"/>
      <c r="Q180" s="196"/>
      <c r="R180" s="196"/>
      <c r="S180" s="196"/>
      <c r="T180" s="200"/>
      <c r="U180" s="201"/>
      <c r="V180" s="200"/>
      <c r="W180" s="196"/>
      <c r="X180" s="196"/>
      <c r="Y180" s="196"/>
      <c r="Z180" s="196"/>
      <c r="AA180" s="196"/>
      <c r="AB180" s="196"/>
      <c r="AC180" s="196"/>
      <c r="AD180" s="196"/>
      <c r="AE180" s="196"/>
      <c r="AF180" s="196"/>
      <c r="AG180" s="196"/>
      <c r="AH180" s="196"/>
      <c r="AI180" s="196"/>
      <c r="AJ180" s="196"/>
      <c r="AK180" s="196"/>
      <c r="AL180" s="196"/>
      <c r="AM180" s="196"/>
      <c r="AN180" s="196"/>
      <c r="AO180" s="196"/>
      <c r="AP180" s="196"/>
      <c r="AQ180" s="196"/>
      <c r="AR180" s="196"/>
      <c r="AS180" s="196"/>
      <c r="AT180" s="196"/>
    </row>
    <row r="181" spans="1:46" x14ac:dyDescent="0.25">
      <c r="A181" s="196"/>
      <c r="B181" s="196"/>
      <c r="C181" s="196"/>
      <c r="D181" s="196"/>
      <c r="E181" s="196"/>
      <c r="F181" s="196"/>
      <c r="G181" s="196"/>
      <c r="H181" s="196"/>
      <c r="I181" s="196"/>
      <c r="J181" s="196"/>
      <c r="K181" s="196"/>
      <c r="L181" s="196"/>
      <c r="M181" s="196"/>
      <c r="N181" s="196"/>
      <c r="O181" s="196"/>
      <c r="P181" s="199"/>
      <c r="Q181" s="196"/>
      <c r="R181" s="196"/>
      <c r="S181" s="196"/>
      <c r="T181" s="200"/>
      <c r="U181" s="201"/>
      <c r="V181" s="200"/>
      <c r="W181" s="196"/>
      <c r="X181" s="196"/>
      <c r="Y181" s="196"/>
      <c r="Z181" s="196"/>
      <c r="AA181" s="196"/>
      <c r="AB181" s="196"/>
      <c r="AC181" s="196"/>
      <c r="AD181" s="196"/>
      <c r="AE181" s="196"/>
      <c r="AF181" s="196"/>
      <c r="AG181" s="196"/>
      <c r="AH181" s="196"/>
      <c r="AI181" s="196"/>
      <c r="AJ181" s="196"/>
      <c r="AK181" s="196"/>
      <c r="AL181" s="196"/>
      <c r="AM181" s="196"/>
      <c r="AN181" s="196"/>
      <c r="AO181" s="196"/>
      <c r="AP181" s="196"/>
      <c r="AQ181" s="196"/>
      <c r="AR181" s="196"/>
      <c r="AS181" s="196"/>
      <c r="AT181" s="196"/>
    </row>
    <row r="182" spans="1:46" x14ac:dyDescent="0.25">
      <c r="A182" s="196"/>
      <c r="B182" s="196"/>
      <c r="C182" s="196"/>
      <c r="D182" s="196"/>
      <c r="E182" s="196"/>
      <c r="F182" s="196"/>
      <c r="G182" s="196"/>
      <c r="H182" s="196"/>
      <c r="I182" s="196"/>
      <c r="J182" s="196"/>
      <c r="K182" s="196"/>
      <c r="L182" s="196"/>
      <c r="M182" s="196"/>
      <c r="N182" s="196"/>
      <c r="O182" s="196"/>
      <c r="P182" s="199"/>
      <c r="Q182" s="196"/>
      <c r="R182" s="196"/>
      <c r="S182" s="196"/>
      <c r="T182" s="200"/>
      <c r="U182" s="201"/>
      <c r="V182" s="200"/>
      <c r="W182" s="196"/>
      <c r="X182" s="196"/>
      <c r="Y182" s="196"/>
      <c r="Z182" s="196"/>
      <c r="AA182" s="196"/>
      <c r="AB182" s="196"/>
      <c r="AC182" s="196"/>
      <c r="AD182" s="196"/>
      <c r="AE182" s="196"/>
      <c r="AF182" s="196"/>
      <c r="AG182" s="196"/>
      <c r="AH182" s="196"/>
      <c r="AI182" s="196"/>
      <c r="AJ182" s="196"/>
      <c r="AK182" s="196"/>
      <c r="AL182" s="196"/>
      <c r="AM182" s="196"/>
      <c r="AN182" s="196"/>
      <c r="AO182" s="196"/>
      <c r="AP182" s="196"/>
      <c r="AQ182" s="196"/>
      <c r="AR182" s="196"/>
      <c r="AS182" s="196"/>
      <c r="AT182" s="196"/>
    </row>
    <row r="183" spans="1:46" x14ac:dyDescent="0.25">
      <c r="A183" s="196"/>
      <c r="B183" s="196"/>
      <c r="C183" s="196"/>
      <c r="D183" s="196"/>
      <c r="E183" s="196"/>
      <c r="F183" s="196"/>
      <c r="G183" s="196"/>
      <c r="H183" s="196"/>
      <c r="I183" s="196"/>
      <c r="J183" s="196"/>
      <c r="K183" s="196"/>
      <c r="L183" s="196"/>
      <c r="M183" s="196"/>
      <c r="N183" s="196"/>
      <c r="O183" s="196"/>
      <c r="P183" s="199"/>
      <c r="Q183" s="196"/>
      <c r="R183" s="196"/>
      <c r="S183" s="196"/>
      <c r="T183" s="200"/>
      <c r="U183" s="201"/>
      <c r="V183" s="200"/>
      <c r="W183" s="196"/>
      <c r="X183" s="196"/>
      <c r="Y183" s="196"/>
      <c r="Z183" s="196"/>
      <c r="AA183" s="196"/>
      <c r="AB183" s="196"/>
      <c r="AC183" s="196"/>
      <c r="AD183" s="196"/>
      <c r="AE183" s="196"/>
      <c r="AF183" s="196"/>
      <c r="AG183" s="196"/>
      <c r="AH183" s="196"/>
      <c r="AI183" s="196"/>
      <c r="AJ183" s="196"/>
      <c r="AK183" s="196"/>
      <c r="AL183" s="196"/>
      <c r="AM183" s="196"/>
      <c r="AN183" s="196"/>
      <c r="AO183" s="196"/>
      <c r="AP183" s="196"/>
      <c r="AQ183" s="196"/>
      <c r="AR183" s="196"/>
      <c r="AS183" s="196"/>
      <c r="AT183" s="196"/>
    </row>
    <row r="184" spans="1:46" x14ac:dyDescent="0.25">
      <c r="A184" s="196"/>
      <c r="B184" s="196"/>
      <c r="C184" s="196"/>
      <c r="D184" s="196"/>
      <c r="E184" s="196"/>
      <c r="F184" s="196"/>
      <c r="G184" s="196"/>
      <c r="H184" s="196"/>
      <c r="I184" s="196"/>
      <c r="J184" s="196"/>
      <c r="K184" s="196"/>
      <c r="L184" s="196"/>
      <c r="M184" s="196"/>
      <c r="N184" s="196"/>
      <c r="O184" s="196"/>
      <c r="P184" s="199"/>
      <c r="Q184" s="196"/>
      <c r="R184" s="196"/>
      <c r="S184" s="196"/>
      <c r="T184" s="200"/>
      <c r="U184" s="201"/>
      <c r="V184" s="200"/>
      <c r="W184" s="196"/>
      <c r="X184" s="196"/>
      <c r="Y184" s="196"/>
      <c r="Z184" s="196"/>
      <c r="AA184" s="196"/>
      <c r="AB184" s="196"/>
      <c r="AC184" s="196"/>
      <c r="AD184" s="196"/>
      <c r="AE184" s="196"/>
      <c r="AF184" s="196"/>
      <c r="AG184" s="196"/>
      <c r="AH184" s="196"/>
      <c r="AI184" s="196"/>
      <c r="AJ184" s="196"/>
      <c r="AK184" s="196"/>
      <c r="AL184" s="196"/>
      <c r="AM184" s="196"/>
      <c r="AN184" s="196"/>
      <c r="AO184" s="196"/>
      <c r="AP184" s="196"/>
      <c r="AQ184" s="196"/>
      <c r="AR184" s="196"/>
      <c r="AS184" s="196"/>
      <c r="AT184" s="196"/>
    </row>
    <row r="185" spans="1:46" x14ac:dyDescent="0.25">
      <c r="A185" s="196"/>
      <c r="B185" s="196"/>
      <c r="C185" s="196"/>
      <c r="D185" s="196"/>
      <c r="E185" s="196"/>
      <c r="F185" s="196"/>
      <c r="G185" s="196"/>
      <c r="H185" s="196"/>
      <c r="I185" s="196"/>
      <c r="J185" s="196"/>
      <c r="K185" s="196"/>
      <c r="L185" s="196"/>
      <c r="M185" s="196"/>
      <c r="N185" s="196"/>
      <c r="O185" s="196"/>
      <c r="P185" s="199"/>
      <c r="Q185" s="196"/>
      <c r="R185" s="196"/>
      <c r="S185" s="196"/>
      <c r="T185" s="200"/>
      <c r="U185" s="201"/>
      <c r="V185" s="200"/>
      <c r="W185" s="196"/>
      <c r="X185" s="196"/>
      <c r="Y185" s="196"/>
      <c r="Z185" s="196"/>
      <c r="AA185" s="196"/>
      <c r="AB185" s="196"/>
      <c r="AC185" s="196"/>
      <c r="AD185" s="196"/>
      <c r="AE185" s="196"/>
      <c r="AF185" s="196"/>
      <c r="AG185" s="196"/>
      <c r="AH185" s="196"/>
      <c r="AI185" s="196"/>
      <c r="AJ185" s="196"/>
      <c r="AK185" s="196"/>
      <c r="AL185" s="196"/>
      <c r="AM185" s="196"/>
      <c r="AN185" s="196"/>
      <c r="AO185" s="196"/>
      <c r="AP185" s="196"/>
      <c r="AQ185" s="196"/>
      <c r="AR185" s="196"/>
      <c r="AS185" s="196"/>
      <c r="AT185" s="196"/>
    </row>
    <row r="186" spans="1:46" x14ac:dyDescent="0.25">
      <c r="A186" s="196"/>
      <c r="B186" s="196"/>
      <c r="C186" s="196"/>
      <c r="D186" s="196"/>
      <c r="E186" s="196"/>
      <c r="F186" s="196"/>
      <c r="G186" s="196"/>
      <c r="H186" s="196"/>
      <c r="I186" s="196"/>
      <c r="J186" s="196"/>
      <c r="K186" s="196"/>
      <c r="L186" s="196"/>
      <c r="M186" s="196"/>
      <c r="N186" s="196"/>
      <c r="O186" s="196"/>
      <c r="P186" s="199"/>
      <c r="Q186" s="196"/>
      <c r="R186" s="196"/>
      <c r="S186" s="196"/>
      <c r="T186" s="200"/>
      <c r="U186" s="201"/>
      <c r="V186" s="200"/>
      <c r="W186" s="196"/>
      <c r="X186" s="196"/>
      <c r="Y186" s="196"/>
      <c r="Z186" s="196"/>
      <c r="AA186" s="196"/>
      <c r="AB186" s="196"/>
      <c r="AC186" s="196"/>
      <c r="AD186" s="196"/>
      <c r="AE186" s="196"/>
      <c r="AF186" s="196"/>
      <c r="AG186" s="196"/>
      <c r="AH186" s="196"/>
      <c r="AI186" s="196"/>
      <c r="AJ186" s="196"/>
      <c r="AK186" s="196"/>
      <c r="AL186" s="196"/>
      <c r="AM186" s="196"/>
      <c r="AN186" s="196"/>
      <c r="AO186" s="196"/>
      <c r="AP186" s="196"/>
      <c r="AQ186" s="196"/>
      <c r="AR186" s="196"/>
      <c r="AS186" s="196"/>
      <c r="AT186" s="196"/>
    </row>
    <row r="187" spans="1:46" x14ac:dyDescent="0.25">
      <c r="A187" s="196"/>
      <c r="B187" s="196"/>
      <c r="C187" s="196"/>
      <c r="D187" s="196"/>
      <c r="E187" s="196"/>
      <c r="F187" s="196"/>
      <c r="G187" s="196"/>
      <c r="H187" s="196"/>
      <c r="I187" s="196"/>
      <c r="J187" s="196"/>
      <c r="K187" s="196"/>
      <c r="L187" s="196"/>
      <c r="M187" s="196"/>
      <c r="N187" s="196"/>
      <c r="O187" s="196"/>
      <c r="P187" s="199"/>
      <c r="Q187" s="196"/>
      <c r="R187" s="196"/>
      <c r="S187" s="196"/>
      <c r="T187" s="200"/>
      <c r="U187" s="201"/>
      <c r="V187" s="200"/>
      <c r="W187" s="196"/>
      <c r="X187" s="196"/>
      <c r="Y187" s="196"/>
      <c r="Z187" s="196"/>
      <c r="AA187" s="196"/>
      <c r="AB187" s="196"/>
      <c r="AC187" s="196"/>
      <c r="AD187" s="196"/>
      <c r="AE187" s="196"/>
      <c r="AF187" s="196"/>
      <c r="AG187" s="196"/>
      <c r="AH187" s="196"/>
      <c r="AI187" s="196"/>
      <c r="AJ187" s="196"/>
      <c r="AK187" s="196"/>
      <c r="AL187" s="196"/>
      <c r="AM187" s="196"/>
      <c r="AN187" s="196"/>
      <c r="AO187" s="196"/>
      <c r="AP187" s="196"/>
      <c r="AQ187" s="196"/>
      <c r="AR187" s="196"/>
      <c r="AS187" s="196"/>
      <c r="AT187" s="196"/>
    </row>
    <row r="188" spans="1:46" x14ac:dyDescent="0.25">
      <c r="A188" s="196"/>
      <c r="B188" s="196"/>
      <c r="C188" s="196"/>
      <c r="D188" s="196"/>
      <c r="E188" s="196"/>
      <c r="F188" s="196"/>
      <c r="G188" s="196"/>
      <c r="H188" s="196"/>
      <c r="I188" s="196"/>
      <c r="J188" s="196"/>
      <c r="K188" s="196"/>
      <c r="L188" s="196"/>
      <c r="M188" s="196"/>
      <c r="N188" s="196"/>
      <c r="O188" s="196"/>
      <c r="P188" s="199"/>
      <c r="Q188" s="196"/>
      <c r="R188" s="196"/>
      <c r="S188" s="196"/>
      <c r="T188" s="200"/>
      <c r="U188" s="201"/>
      <c r="V188" s="200"/>
      <c r="W188" s="196"/>
      <c r="X188" s="196"/>
      <c r="Y188" s="196"/>
      <c r="Z188" s="196"/>
      <c r="AA188" s="196"/>
      <c r="AB188" s="196"/>
      <c r="AC188" s="196"/>
      <c r="AD188" s="196"/>
      <c r="AE188" s="196"/>
      <c r="AF188" s="196"/>
      <c r="AG188" s="196"/>
      <c r="AH188" s="196"/>
      <c r="AI188" s="196"/>
      <c r="AJ188" s="196"/>
      <c r="AK188" s="196"/>
      <c r="AL188" s="196"/>
      <c r="AM188" s="196"/>
      <c r="AN188" s="196"/>
      <c r="AO188" s="196"/>
      <c r="AP188" s="196"/>
      <c r="AQ188" s="196"/>
      <c r="AR188" s="196"/>
      <c r="AS188" s="196"/>
      <c r="AT188" s="196"/>
    </row>
    <row r="189" spans="1:46" x14ac:dyDescent="0.25">
      <c r="A189" s="196"/>
      <c r="B189" s="196"/>
      <c r="C189" s="196"/>
      <c r="D189" s="196"/>
      <c r="E189" s="196"/>
      <c r="F189" s="196"/>
      <c r="G189" s="196"/>
      <c r="H189" s="196"/>
      <c r="I189" s="196"/>
      <c r="J189" s="196"/>
      <c r="K189" s="196"/>
      <c r="L189" s="196"/>
      <c r="M189" s="196"/>
      <c r="N189" s="196"/>
      <c r="O189" s="196"/>
      <c r="P189" s="199"/>
      <c r="Q189" s="196"/>
      <c r="R189" s="196"/>
      <c r="S189" s="196"/>
      <c r="T189" s="200"/>
      <c r="U189" s="201"/>
      <c r="V189" s="200"/>
      <c r="W189" s="196"/>
      <c r="X189" s="196"/>
      <c r="Y189" s="196"/>
      <c r="Z189" s="196"/>
      <c r="AA189" s="196"/>
      <c r="AB189" s="196"/>
      <c r="AC189" s="196"/>
      <c r="AD189" s="196"/>
      <c r="AE189" s="196"/>
      <c r="AF189" s="196"/>
      <c r="AG189" s="196"/>
      <c r="AH189" s="196"/>
      <c r="AI189" s="196"/>
      <c r="AJ189" s="196"/>
      <c r="AK189" s="196"/>
      <c r="AL189" s="196"/>
      <c r="AM189" s="196"/>
      <c r="AN189" s="196"/>
      <c r="AO189" s="196"/>
      <c r="AP189" s="196"/>
      <c r="AQ189" s="196"/>
      <c r="AR189" s="196"/>
      <c r="AS189" s="196"/>
      <c r="AT189" s="196"/>
    </row>
    <row r="190" spans="1:46" x14ac:dyDescent="0.25">
      <c r="A190" s="196"/>
      <c r="B190" s="196"/>
      <c r="C190" s="196"/>
      <c r="D190" s="196"/>
      <c r="E190" s="196"/>
      <c r="F190" s="196"/>
      <c r="G190" s="196"/>
      <c r="H190" s="196"/>
      <c r="I190" s="196"/>
      <c r="J190" s="196"/>
      <c r="K190" s="196"/>
      <c r="L190" s="196"/>
      <c r="M190" s="196"/>
      <c r="N190" s="196"/>
      <c r="O190" s="196"/>
      <c r="P190" s="199"/>
      <c r="Q190" s="196"/>
      <c r="R190" s="196"/>
      <c r="S190" s="196"/>
      <c r="T190" s="200"/>
      <c r="U190" s="201"/>
      <c r="V190" s="200"/>
      <c r="W190" s="196"/>
      <c r="X190" s="196"/>
      <c r="Y190" s="196"/>
      <c r="Z190" s="196"/>
      <c r="AA190" s="196"/>
      <c r="AB190" s="196"/>
      <c r="AC190" s="196"/>
      <c r="AD190" s="196"/>
      <c r="AE190" s="196"/>
      <c r="AF190" s="196"/>
      <c r="AG190" s="196"/>
      <c r="AH190" s="196"/>
      <c r="AI190" s="196"/>
      <c r="AJ190" s="196"/>
      <c r="AK190" s="196"/>
      <c r="AL190" s="196"/>
      <c r="AM190" s="196"/>
      <c r="AN190" s="196"/>
      <c r="AO190" s="196"/>
      <c r="AP190" s="196"/>
      <c r="AQ190" s="196"/>
      <c r="AR190" s="196"/>
      <c r="AS190" s="196"/>
      <c r="AT190" s="196"/>
    </row>
    <row r="191" spans="1:46" x14ac:dyDescent="0.25">
      <c r="A191" s="196"/>
      <c r="B191" s="196"/>
      <c r="C191" s="196"/>
      <c r="D191" s="196"/>
      <c r="E191" s="196"/>
      <c r="F191" s="196"/>
      <c r="G191" s="196"/>
      <c r="H191" s="196"/>
      <c r="I191" s="196"/>
      <c r="J191" s="196"/>
      <c r="K191" s="196"/>
      <c r="L191" s="196"/>
      <c r="M191" s="196"/>
      <c r="N191" s="196"/>
      <c r="O191" s="196"/>
      <c r="P191" s="199"/>
      <c r="Q191" s="196"/>
      <c r="R191" s="196"/>
      <c r="S191" s="196"/>
      <c r="T191" s="200"/>
      <c r="U191" s="201"/>
      <c r="V191" s="200"/>
      <c r="W191" s="196"/>
      <c r="X191" s="196"/>
      <c r="Y191" s="196"/>
      <c r="Z191" s="196"/>
      <c r="AA191" s="196"/>
      <c r="AB191" s="196"/>
      <c r="AC191" s="196"/>
      <c r="AD191" s="196"/>
      <c r="AE191" s="196"/>
      <c r="AF191" s="196"/>
      <c r="AG191" s="196"/>
      <c r="AH191" s="196"/>
      <c r="AI191" s="196"/>
      <c r="AJ191" s="196"/>
      <c r="AK191" s="196"/>
      <c r="AL191" s="196"/>
      <c r="AM191" s="196"/>
      <c r="AN191" s="196"/>
      <c r="AO191" s="196"/>
      <c r="AP191" s="196"/>
      <c r="AQ191" s="196"/>
      <c r="AR191" s="196"/>
      <c r="AS191" s="196"/>
      <c r="AT191" s="196"/>
    </row>
    <row r="192" spans="1:46" x14ac:dyDescent="0.25">
      <c r="A192" s="196"/>
      <c r="B192" s="196"/>
      <c r="C192" s="196"/>
      <c r="D192" s="196"/>
      <c r="E192" s="196"/>
      <c r="F192" s="196"/>
      <c r="G192" s="196"/>
      <c r="H192" s="196"/>
      <c r="I192" s="196"/>
      <c r="J192" s="196"/>
      <c r="K192" s="196"/>
      <c r="L192" s="196"/>
      <c r="M192" s="196"/>
      <c r="N192" s="196"/>
      <c r="O192" s="196"/>
      <c r="P192" s="199"/>
      <c r="Q192" s="196"/>
      <c r="R192" s="196"/>
      <c r="S192" s="196"/>
      <c r="T192" s="200"/>
      <c r="U192" s="201"/>
      <c r="V192" s="200"/>
      <c r="W192" s="196"/>
      <c r="X192" s="196"/>
      <c r="Y192" s="196"/>
      <c r="Z192" s="196"/>
      <c r="AA192" s="196"/>
      <c r="AB192" s="196"/>
      <c r="AC192" s="196"/>
      <c r="AD192" s="196"/>
      <c r="AE192" s="196"/>
      <c r="AF192" s="196"/>
      <c r="AG192" s="196"/>
      <c r="AH192" s="196"/>
      <c r="AI192" s="196"/>
      <c r="AJ192" s="196"/>
      <c r="AK192" s="196"/>
      <c r="AL192" s="196"/>
      <c r="AM192" s="196"/>
      <c r="AN192" s="196"/>
      <c r="AO192" s="196"/>
      <c r="AP192" s="196"/>
      <c r="AQ192" s="196"/>
      <c r="AR192" s="196"/>
      <c r="AS192" s="196"/>
      <c r="AT192" s="196"/>
    </row>
    <row r="193" spans="1:46" x14ac:dyDescent="0.25">
      <c r="A193" s="196"/>
      <c r="B193" s="196"/>
      <c r="C193" s="196"/>
      <c r="D193" s="196"/>
      <c r="E193" s="196"/>
      <c r="F193" s="196"/>
      <c r="G193" s="196"/>
      <c r="H193" s="196"/>
      <c r="I193" s="196"/>
      <c r="J193" s="196"/>
      <c r="K193" s="196"/>
      <c r="L193" s="196"/>
      <c r="M193" s="196"/>
      <c r="N193" s="196"/>
      <c r="O193" s="196"/>
      <c r="P193" s="199"/>
      <c r="Q193" s="196"/>
      <c r="R193" s="196"/>
      <c r="S193" s="196"/>
      <c r="T193" s="200"/>
      <c r="U193" s="201"/>
      <c r="V193" s="200"/>
      <c r="W193" s="196"/>
      <c r="X193" s="196"/>
      <c r="Y193" s="196"/>
      <c r="Z193" s="196"/>
      <c r="AA193" s="196"/>
      <c r="AB193" s="196"/>
      <c r="AC193" s="196"/>
      <c r="AD193" s="196"/>
      <c r="AE193" s="196"/>
      <c r="AF193" s="196"/>
      <c r="AG193" s="196"/>
      <c r="AH193" s="196"/>
      <c r="AI193" s="196"/>
      <c r="AJ193" s="196"/>
      <c r="AK193" s="196"/>
      <c r="AL193" s="196"/>
      <c r="AM193" s="196"/>
      <c r="AN193" s="196"/>
      <c r="AO193" s="196"/>
      <c r="AP193" s="196"/>
      <c r="AQ193" s="196"/>
      <c r="AR193" s="196"/>
      <c r="AS193" s="196"/>
      <c r="AT193" s="196"/>
    </row>
    <row r="194" spans="1:46" x14ac:dyDescent="0.25">
      <c r="A194" s="196"/>
      <c r="B194" s="196"/>
      <c r="C194" s="196"/>
      <c r="D194" s="196"/>
      <c r="E194" s="196"/>
      <c r="F194" s="196"/>
      <c r="G194" s="196"/>
      <c r="H194" s="196"/>
      <c r="I194" s="196"/>
      <c r="J194" s="196"/>
      <c r="K194" s="196"/>
      <c r="L194" s="196"/>
      <c r="M194" s="196"/>
      <c r="N194" s="196"/>
      <c r="O194" s="196"/>
      <c r="P194" s="199"/>
      <c r="Q194" s="196"/>
      <c r="R194" s="196"/>
      <c r="S194" s="196"/>
      <c r="T194" s="200"/>
      <c r="U194" s="201"/>
      <c r="V194" s="200"/>
      <c r="W194" s="196"/>
      <c r="X194" s="196"/>
      <c r="Y194" s="196"/>
      <c r="Z194" s="196"/>
      <c r="AA194" s="196"/>
      <c r="AB194" s="196"/>
      <c r="AC194" s="196"/>
      <c r="AD194" s="196"/>
      <c r="AE194" s="196"/>
      <c r="AF194" s="196"/>
      <c r="AG194" s="196"/>
      <c r="AH194" s="196"/>
      <c r="AI194" s="196"/>
      <c r="AJ194" s="196"/>
      <c r="AK194" s="196"/>
      <c r="AL194" s="196"/>
      <c r="AM194" s="196"/>
      <c r="AN194" s="196"/>
      <c r="AO194" s="196"/>
      <c r="AP194" s="196"/>
      <c r="AQ194" s="196"/>
      <c r="AR194" s="196"/>
      <c r="AS194" s="196"/>
      <c r="AT194" s="196"/>
    </row>
    <row r="195" spans="1:46" x14ac:dyDescent="0.25">
      <c r="A195" s="196"/>
      <c r="B195" s="196"/>
      <c r="C195" s="196"/>
      <c r="D195" s="196"/>
      <c r="E195" s="196"/>
      <c r="F195" s="196"/>
      <c r="G195" s="196"/>
      <c r="H195" s="196"/>
      <c r="I195" s="196"/>
      <c r="J195" s="196"/>
      <c r="K195" s="196"/>
      <c r="L195" s="196"/>
      <c r="M195" s="196"/>
      <c r="N195" s="196"/>
      <c r="O195" s="196"/>
      <c r="P195" s="199"/>
      <c r="Q195" s="196"/>
      <c r="R195" s="196"/>
      <c r="S195" s="196"/>
      <c r="T195" s="200"/>
      <c r="U195" s="201"/>
      <c r="V195" s="200"/>
      <c r="W195" s="196"/>
      <c r="X195" s="196"/>
      <c r="Y195" s="196"/>
      <c r="Z195" s="196"/>
      <c r="AA195" s="196"/>
      <c r="AB195" s="196"/>
      <c r="AC195" s="196"/>
      <c r="AD195" s="196"/>
      <c r="AE195" s="196"/>
      <c r="AF195" s="196"/>
      <c r="AG195" s="196"/>
      <c r="AH195" s="196"/>
      <c r="AI195" s="196"/>
      <c r="AJ195" s="196"/>
      <c r="AK195" s="196"/>
      <c r="AL195" s="196"/>
      <c r="AM195" s="196"/>
      <c r="AN195" s="196"/>
      <c r="AO195" s="196"/>
      <c r="AP195" s="196"/>
      <c r="AQ195" s="196"/>
      <c r="AR195" s="196"/>
      <c r="AS195" s="196"/>
      <c r="AT195" s="196"/>
    </row>
    <row r="196" spans="1:46" x14ac:dyDescent="0.25">
      <c r="A196" s="196"/>
      <c r="B196" s="196"/>
      <c r="C196" s="196"/>
      <c r="D196" s="196"/>
      <c r="E196" s="196"/>
      <c r="F196" s="196"/>
      <c r="G196" s="196"/>
      <c r="H196" s="196"/>
      <c r="I196" s="196"/>
      <c r="J196" s="196"/>
      <c r="K196" s="196"/>
      <c r="L196" s="196"/>
      <c r="M196" s="196"/>
      <c r="N196" s="196"/>
      <c r="O196" s="196"/>
      <c r="P196" s="199"/>
      <c r="Q196" s="196"/>
      <c r="R196" s="196"/>
      <c r="S196" s="196"/>
      <c r="T196" s="200"/>
      <c r="U196" s="201"/>
      <c r="V196" s="200"/>
      <c r="W196" s="196"/>
      <c r="X196" s="196"/>
      <c r="Y196" s="196"/>
      <c r="Z196" s="196"/>
      <c r="AA196" s="196"/>
      <c r="AB196" s="196"/>
      <c r="AC196" s="196"/>
      <c r="AD196" s="196"/>
      <c r="AE196" s="196"/>
      <c r="AF196" s="196"/>
      <c r="AG196" s="196"/>
      <c r="AH196" s="196"/>
      <c r="AI196" s="196"/>
      <c r="AJ196" s="196"/>
      <c r="AK196" s="196"/>
      <c r="AL196" s="196"/>
      <c r="AM196" s="196"/>
      <c r="AN196" s="196"/>
      <c r="AO196" s="196"/>
      <c r="AP196" s="196"/>
      <c r="AQ196" s="196"/>
      <c r="AR196" s="196"/>
      <c r="AS196" s="196"/>
      <c r="AT196" s="196"/>
    </row>
    <row r="197" spans="1:46" x14ac:dyDescent="0.25">
      <c r="A197" s="196"/>
      <c r="B197" s="196"/>
      <c r="C197" s="196"/>
      <c r="D197" s="196"/>
      <c r="E197" s="196"/>
      <c r="F197" s="196"/>
      <c r="G197" s="196"/>
      <c r="H197" s="196"/>
      <c r="I197" s="196"/>
      <c r="J197" s="196"/>
      <c r="K197" s="196"/>
      <c r="L197" s="196"/>
      <c r="M197" s="196"/>
      <c r="N197" s="196"/>
      <c r="O197" s="196"/>
      <c r="P197" s="199"/>
      <c r="Q197" s="196"/>
      <c r="R197" s="196"/>
      <c r="S197" s="196"/>
      <c r="T197" s="200"/>
      <c r="U197" s="201"/>
      <c r="V197" s="200"/>
      <c r="W197" s="196"/>
      <c r="X197" s="196"/>
      <c r="Y197" s="196"/>
      <c r="Z197" s="196"/>
      <c r="AA197" s="196"/>
      <c r="AB197" s="196"/>
      <c r="AC197" s="196"/>
      <c r="AD197" s="196"/>
      <c r="AE197" s="196"/>
      <c r="AF197" s="196"/>
      <c r="AG197" s="196"/>
      <c r="AH197" s="196"/>
      <c r="AI197" s="196"/>
      <c r="AJ197" s="196"/>
      <c r="AK197" s="196"/>
      <c r="AL197" s="196"/>
      <c r="AM197" s="196"/>
      <c r="AN197" s="196"/>
      <c r="AO197" s="196"/>
      <c r="AP197" s="196"/>
      <c r="AQ197" s="196"/>
      <c r="AR197" s="196"/>
      <c r="AS197" s="196"/>
      <c r="AT197" s="196"/>
    </row>
    <row r="198" spans="1:46" x14ac:dyDescent="0.25">
      <c r="A198" s="196"/>
      <c r="B198" s="196"/>
      <c r="C198" s="196"/>
      <c r="D198" s="196"/>
      <c r="E198" s="196"/>
      <c r="F198" s="196"/>
      <c r="G198" s="196"/>
      <c r="H198" s="196"/>
      <c r="I198" s="196"/>
      <c r="J198" s="196"/>
      <c r="K198" s="196"/>
      <c r="L198" s="196"/>
      <c r="M198" s="196"/>
      <c r="N198" s="196"/>
      <c r="O198" s="196"/>
      <c r="P198" s="199"/>
      <c r="Q198" s="196"/>
      <c r="R198" s="196"/>
      <c r="S198" s="196"/>
      <c r="T198" s="200"/>
      <c r="U198" s="201"/>
      <c r="V198" s="200"/>
      <c r="W198" s="196"/>
      <c r="X198" s="196"/>
      <c r="Y198" s="196"/>
      <c r="Z198" s="196"/>
      <c r="AA198" s="196"/>
      <c r="AB198" s="196"/>
      <c r="AC198" s="196"/>
      <c r="AD198" s="196"/>
      <c r="AE198" s="196"/>
      <c r="AF198" s="196"/>
      <c r="AG198" s="196"/>
      <c r="AH198" s="196"/>
      <c r="AI198" s="196"/>
      <c r="AJ198" s="196"/>
      <c r="AK198" s="196"/>
      <c r="AL198" s="196"/>
      <c r="AM198" s="196"/>
      <c r="AN198" s="196"/>
      <c r="AO198" s="196"/>
      <c r="AP198" s="196"/>
      <c r="AQ198" s="196"/>
      <c r="AR198" s="196"/>
      <c r="AS198" s="196"/>
      <c r="AT198" s="196"/>
    </row>
    <row r="199" spans="1:46" x14ac:dyDescent="0.25">
      <c r="A199" s="196"/>
      <c r="B199" s="196"/>
      <c r="C199" s="196"/>
      <c r="D199" s="196"/>
      <c r="E199" s="196"/>
      <c r="F199" s="196"/>
      <c r="G199" s="196"/>
      <c r="H199" s="196"/>
      <c r="I199" s="196"/>
      <c r="J199" s="196"/>
      <c r="K199" s="196"/>
      <c r="L199" s="196"/>
      <c r="M199" s="196"/>
      <c r="N199" s="196"/>
      <c r="O199" s="196"/>
      <c r="P199" s="199"/>
      <c r="Q199" s="196"/>
      <c r="R199" s="196"/>
      <c r="S199" s="196"/>
      <c r="T199" s="200"/>
      <c r="U199" s="201"/>
      <c r="V199" s="200"/>
      <c r="W199" s="196"/>
      <c r="X199" s="196"/>
      <c r="Y199" s="196"/>
      <c r="Z199" s="196"/>
      <c r="AA199" s="196"/>
      <c r="AB199" s="196"/>
      <c r="AC199" s="196"/>
      <c r="AD199" s="196"/>
      <c r="AE199" s="196"/>
      <c r="AF199" s="196"/>
      <c r="AG199" s="196"/>
      <c r="AH199" s="196"/>
      <c r="AI199" s="196"/>
      <c r="AJ199" s="196"/>
      <c r="AK199" s="196"/>
      <c r="AL199" s="196"/>
      <c r="AM199" s="196"/>
      <c r="AN199" s="196"/>
      <c r="AO199" s="196"/>
      <c r="AP199" s="196"/>
      <c r="AQ199" s="196"/>
      <c r="AR199" s="196"/>
      <c r="AS199" s="196"/>
      <c r="AT199" s="196"/>
    </row>
    <row r="200" spans="1:46" x14ac:dyDescent="0.25">
      <c r="A200" s="196"/>
      <c r="B200" s="196"/>
      <c r="C200" s="196"/>
      <c r="D200" s="196"/>
      <c r="E200" s="196"/>
      <c r="F200" s="196"/>
      <c r="G200" s="196"/>
      <c r="H200" s="196"/>
      <c r="I200" s="196"/>
      <c r="J200" s="196"/>
      <c r="K200" s="196"/>
      <c r="L200" s="196"/>
      <c r="M200" s="196"/>
      <c r="N200" s="196"/>
      <c r="O200" s="196"/>
      <c r="P200" s="199"/>
      <c r="Q200" s="196"/>
      <c r="R200" s="196"/>
      <c r="S200" s="196"/>
      <c r="T200" s="200"/>
      <c r="U200" s="201"/>
      <c r="V200" s="200"/>
      <c r="W200" s="196"/>
      <c r="X200" s="196"/>
      <c r="Y200" s="196"/>
      <c r="Z200" s="196"/>
      <c r="AA200" s="196"/>
      <c r="AB200" s="196"/>
      <c r="AC200" s="196"/>
      <c r="AD200" s="196"/>
      <c r="AE200" s="196"/>
      <c r="AF200" s="196"/>
      <c r="AG200" s="196"/>
      <c r="AH200" s="196"/>
      <c r="AI200" s="196"/>
      <c r="AJ200" s="196"/>
      <c r="AK200" s="196"/>
      <c r="AL200" s="196"/>
      <c r="AM200" s="196"/>
      <c r="AN200" s="196"/>
      <c r="AO200" s="196"/>
      <c r="AP200" s="196"/>
      <c r="AQ200" s="196"/>
      <c r="AR200" s="196"/>
      <c r="AS200" s="196"/>
      <c r="AT200" s="196"/>
    </row>
    <row r="201" spans="1:46" x14ac:dyDescent="0.25">
      <c r="A201" s="196"/>
      <c r="B201" s="196"/>
      <c r="C201" s="196"/>
      <c r="D201" s="196"/>
      <c r="E201" s="196"/>
      <c r="F201" s="196"/>
      <c r="G201" s="196"/>
      <c r="H201" s="196"/>
      <c r="I201" s="196"/>
      <c r="J201" s="196"/>
      <c r="K201" s="196"/>
      <c r="L201" s="196"/>
      <c r="M201" s="196"/>
      <c r="N201" s="196"/>
      <c r="O201" s="196"/>
      <c r="P201" s="199"/>
      <c r="Q201" s="196"/>
      <c r="R201" s="196"/>
      <c r="S201" s="196"/>
      <c r="T201" s="200"/>
      <c r="U201" s="201"/>
      <c r="V201" s="200"/>
      <c r="W201" s="196"/>
      <c r="X201" s="196"/>
      <c r="Y201" s="196"/>
      <c r="Z201" s="196"/>
      <c r="AA201" s="196"/>
      <c r="AB201" s="196"/>
      <c r="AC201" s="196"/>
      <c r="AD201" s="196"/>
      <c r="AE201" s="196"/>
      <c r="AF201" s="196"/>
      <c r="AG201" s="196"/>
      <c r="AH201" s="196"/>
      <c r="AI201" s="196"/>
      <c r="AJ201" s="196"/>
      <c r="AK201" s="196"/>
      <c r="AL201" s="196"/>
      <c r="AM201" s="196"/>
      <c r="AN201" s="196"/>
      <c r="AO201" s="196"/>
      <c r="AP201" s="196"/>
      <c r="AQ201" s="196"/>
      <c r="AR201" s="196"/>
      <c r="AS201" s="196"/>
      <c r="AT201" s="196"/>
    </row>
    <row r="202" spans="1:46" x14ac:dyDescent="0.25">
      <c r="A202" s="196"/>
      <c r="B202" s="196"/>
      <c r="C202" s="196"/>
      <c r="D202" s="196"/>
      <c r="E202" s="196"/>
      <c r="F202" s="196"/>
      <c r="G202" s="196"/>
      <c r="H202" s="196"/>
      <c r="I202" s="196"/>
      <c r="J202" s="196"/>
      <c r="K202" s="196"/>
      <c r="L202" s="196"/>
      <c r="M202" s="196"/>
      <c r="N202" s="196"/>
      <c r="O202" s="196"/>
      <c r="P202" s="199"/>
      <c r="Q202" s="196"/>
      <c r="R202" s="196"/>
      <c r="S202" s="196"/>
      <c r="T202" s="200"/>
      <c r="U202" s="201"/>
      <c r="V202" s="200"/>
      <c r="W202" s="196"/>
      <c r="X202" s="196"/>
      <c r="Y202" s="196"/>
      <c r="Z202" s="196"/>
      <c r="AA202" s="196"/>
      <c r="AB202" s="196"/>
      <c r="AC202" s="196"/>
      <c r="AD202" s="196"/>
      <c r="AE202" s="196"/>
      <c r="AF202" s="196"/>
      <c r="AG202" s="196"/>
      <c r="AH202" s="196"/>
      <c r="AI202" s="196"/>
      <c r="AJ202" s="196"/>
      <c r="AK202" s="196"/>
      <c r="AL202" s="196"/>
      <c r="AM202" s="196"/>
      <c r="AN202" s="196"/>
      <c r="AO202" s="196"/>
      <c r="AP202" s="196"/>
      <c r="AQ202" s="196"/>
      <c r="AR202" s="196"/>
      <c r="AS202" s="196"/>
      <c r="AT202" s="196"/>
    </row>
    <row r="203" spans="1:46" x14ac:dyDescent="0.25">
      <c r="A203" s="196"/>
      <c r="B203" s="196"/>
      <c r="C203" s="196"/>
      <c r="D203" s="196"/>
      <c r="E203" s="196"/>
      <c r="F203" s="196"/>
      <c r="G203" s="196"/>
      <c r="H203" s="196"/>
      <c r="I203" s="196"/>
      <c r="J203" s="196"/>
      <c r="K203" s="196"/>
      <c r="L203" s="196"/>
      <c r="M203" s="196"/>
      <c r="N203" s="196"/>
      <c r="O203" s="196"/>
      <c r="P203" s="199"/>
      <c r="Q203" s="196"/>
      <c r="R203" s="196"/>
      <c r="S203" s="196"/>
      <c r="T203" s="200"/>
      <c r="U203" s="201"/>
      <c r="V203" s="200"/>
      <c r="W203" s="196"/>
      <c r="X203" s="196"/>
      <c r="Y203" s="196"/>
      <c r="Z203" s="196"/>
      <c r="AA203" s="196"/>
      <c r="AB203" s="196"/>
      <c r="AC203" s="196"/>
      <c r="AD203" s="196"/>
      <c r="AE203" s="196"/>
      <c r="AF203" s="196"/>
      <c r="AG203" s="196"/>
      <c r="AH203" s="196"/>
      <c r="AI203" s="196"/>
      <c r="AJ203" s="196"/>
      <c r="AK203" s="196"/>
      <c r="AL203" s="196"/>
      <c r="AM203" s="196"/>
      <c r="AN203" s="196"/>
      <c r="AO203" s="196"/>
      <c r="AP203" s="196"/>
      <c r="AQ203" s="196"/>
      <c r="AR203" s="196"/>
      <c r="AS203" s="196"/>
      <c r="AT203" s="196"/>
    </row>
    <row r="204" spans="1:46" x14ac:dyDescent="0.25">
      <c r="A204" s="196"/>
      <c r="B204" s="196"/>
      <c r="C204" s="196"/>
      <c r="D204" s="196"/>
      <c r="E204" s="196"/>
      <c r="F204" s="196"/>
      <c r="G204" s="196"/>
      <c r="H204" s="196"/>
      <c r="I204" s="196"/>
      <c r="J204" s="196"/>
      <c r="K204" s="196"/>
      <c r="L204" s="196"/>
      <c r="M204" s="196"/>
      <c r="N204" s="196"/>
      <c r="O204" s="196"/>
      <c r="P204" s="199"/>
      <c r="Q204" s="196"/>
      <c r="R204" s="196"/>
      <c r="S204" s="196"/>
      <c r="T204" s="200"/>
      <c r="U204" s="201"/>
      <c r="V204" s="200"/>
      <c r="W204" s="196"/>
      <c r="X204" s="196"/>
      <c r="Y204" s="196"/>
      <c r="Z204" s="196"/>
      <c r="AA204" s="196"/>
      <c r="AB204" s="196"/>
      <c r="AC204" s="196"/>
      <c r="AD204" s="196"/>
      <c r="AE204" s="196"/>
      <c r="AF204" s="196"/>
      <c r="AG204" s="196"/>
      <c r="AH204" s="196"/>
      <c r="AI204" s="196"/>
      <c r="AJ204" s="196"/>
      <c r="AK204" s="196"/>
      <c r="AL204" s="196"/>
      <c r="AM204" s="196"/>
      <c r="AN204" s="196"/>
      <c r="AO204" s="196"/>
      <c r="AP204" s="196"/>
      <c r="AQ204" s="196"/>
      <c r="AR204" s="196"/>
      <c r="AS204" s="196"/>
      <c r="AT204" s="196"/>
    </row>
    <row r="205" spans="1:46" x14ac:dyDescent="0.25">
      <c r="A205" s="196"/>
      <c r="B205" s="196"/>
      <c r="C205" s="196"/>
      <c r="D205" s="196"/>
      <c r="E205" s="196"/>
      <c r="F205" s="196"/>
      <c r="G205" s="196"/>
      <c r="H205" s="196"/>
      <c r="I205" s="196"/>
      <c r="J205" s="196"/>
      <c r="K205" s="196"/>
      <c r="L205" s="196"/>
      <c r="M205" s="196"/>
      <c r="N205" s="196"/>
      <c r="O205" s="196"/>
      <c r="P205" s="199"/>
      <c r="Q205" s="196"/>
      <c r="R205" s="196"/>
      <c r="S205" s="196"/>
      <c r="T205" s="200"/>
      <c r="U205" s="201"/>
      <c r="V205" s="200"/>
      <c r="W205" s="196"/>
      <c r="X205" s="196"/>
      <c r="Y205" s="196"/>
      <c r="Z205" s="196"/>
      <c r="AA205" s="196"/>
      <c r="AB205" s="196"/>
      <c r="AC205" s="196"/>
      <c r="AD205" s="196"/>
      <c r="AE205" s="196"/>
      <c r="AF205" s="196"/>
      <c r="AG205" s="196"/>
      <c r="AH205" s="196"/>
      <c r="AI205" s="196"/>
      <c r="AJ205" s="196"/>
      <c r="AK205" s="196"/>
      <c r="AL205" s="196"/>
      <c r="AM205" s="196"/>
      <c r="AN205" s="196"/>
      <c r="AO205" s="196"/>
      <c r="AP205" s="196"/>
      <c r="AQ205" s="196"/>
      <c r="AR205" s="196"/>
      <c r="AS205" s="196"/>
      <c r="AT205" s="196"/>
    </row>
    <row r="206" spans="1:46" x14ac:dyDescent="0.25">
      <c r="A206" s="196"/>
      <c r="B206" s="196"/>
      <c r="C206" s="196"/>
      <c r="D206" s="196"/>
      <c r="E206" s="196"/>
      <c r="F206" s="196"/>
      <c r="G206" s="196"/>
      <c r="H206" s="196"/>
      <c r="I206" s="196"/>
      <c r="J206" s="196"/>
      <c r="K206" s="196"/>
      <c r="L206" s="196"/>
      <c r="M206" s="196"/>
      <c r="N206" s="196"/>
      <c r="O206" s="196"/>
      <c r="P206" s="199"/>
      <c r="Q206" s="196"/>
      <c r="R206" s="196"/>
      <c r="S206" s="196"/>
      <c r="T206" s="200"/>
      <c r="U206" s="201"/>
      <c r="V206" s="200"/>
      <c r="W206" s="196"/>
      <c r="X206" s="196"/>
      <c r="Y206" s="196"/>
      <c r="Z206" s="196"/>
      <c r="AA206" s="196"/>
      <c r="AB206" s="196"/>
      <c r="AC206" s="196"/>
      <c r="AD206" s="196"/>
      <c r="AE206" s="196"/>
      <c r="AF206" s="196"/>
      <c r="AG206" s="196"/>
      <c r="AH206" s="196"/>
      <c r="AI206" s="196"/>
      <c r="AJ206" s="196"/>
      <c r="AK206" s="196"/>
      <c r="AL206" s="196"/>
      <c r="AM206" s="196"/>
      <c r="AN206" s="196"/>
      <c r="AO206" s="196"/>
      <c r="AP206" s="196"/>
      <c r="AQ206" s="196"/>
      <c r="AR206" s="196"/>
      <c r="AS206" s="196"/>
      <c r="AT206" s="196"/>
    </row>
    <row r="207" spans="1:46" x14ac:dyDescent="0.25">
      <c r="A207" s="196"/>
      <c r="B207" s="196"/>
      <c r="C207" s="196"/>
      <c r="D207" s="196"/>
      <c r="E207" s="196"/>
      <c r="F207" s="196"/>
      <c r="G207" s="196"/>
      <c r="H207" s="196"/>
      <c r="I207" s="196"/>
      <c r="J207" s="196"/>
      <c r="K207" s="196"/>
      <c r="L207" s="196"/>
      <c r="M207" s="196"/>
      <c r="N207" s="196"/>
      <c r="O207" s="196"/>
      <c r="P207" s="199"/>
      <c r="Q207" s="196"/>
      <c r="R207" s="196"/>
      <c r="S207" s="196"/>
      <c r="T207" s="200"/>
      <c r="U207" s="201"/>
      <c r="V207" s="200"/>
      <c r="W207" s="196"/>
      <c r="X207" s="196"/>
      <c r="Y207" s="196"/>
      <c r="Z207" s="196"/>
      <c r="AA207" s="196"/>
      <c r="AB207" s="196"/>
      <c r="AC207" s="196"/>
      <c r="AD207" s="196"/>
      <c r="AE207" s="196"/>
      <c r="AF207" s="196"/>
      <c r="AG207" s="196"/>
      <c r="AH207" s="196"/>
      <c r="AI207" s="196"/>
      <c r="AJ207" s="196"/>
      <c r="AK207" s="196"/>
      <c r="AL207" s="196"/>
      <c r="AM207" s="196"/>
      <c r="AN207" s="196"/>
      <c r="AO207" s="196"/>
      <c r="AP207" s="196"/>
      <c r="AQ207" s="196"/>
      <c r="AR207" s="196"/>
      <c r="AS207" s="196"/>
      <c r="AT207" s="196"/>
    </row>
    <row r="208" spans="1:46" x14ac:dyDescent="0.25">
      <c r="A208" s="196"/>
      <c r="B208" s="196"/>
      <c r="C208" s="196"/>
      <c r="D208" s="196"/>
      <c r="E208" s="196"/>
      <c r="F208" s="196"/>
      <c r="G208" s="196"/>
      <c r="H208" s="196"/>
      <c r="I208" s="196"/>
      <c r="J208" s="196"/>
      <c r="K208" s="196"/>
      <c r="L208" s="196"/>
      <c r="M208" s="196"/>
      <c r="N208" s="196"/>
      <c r="O208" s="196"/>
      <c r="P208" s="199"/>
      <c r="Q208" s="196"/>
      <c r="R208" s="196"/>
      <c r="S208" s="196"/>
      <c r="T208" s="200"/>
      <c r="U208" s="201"/>
      <c r="V208" s="200"/>
      <c r="W208" s="196"/>
      <c r="X208" s="196"/>
      <c r="Y208" s="196"/>
      <c r="Z208" s="196"/>
      <c r="AA208" s="196"/>
      <c r="AB208" s="196"/>
      <c r="AC208" s="196"/>
      <c r="AD208" s="196"/>
      <c r="AE208" s="196"/>
      <c r="AF208" s="196"/>
      <c r="AG208" s="196"/>
      <c r="AH208" s="196"/>
      <c r="AI208" s="196"/>
      <c r="AJ208" s="196"/>
      <c r="AK208" s="196"/>
      <c r="AL208" s="196"/>
      <c r="AM208" s="196"/>
      <c r="AN208" s="196"/>
      <c r="AO208" s="196"/>
      <c r="AP208" s="196"/>
      <c r="AQ208" s="196"/>
      <c r="AR208" s="196"/>
      <c r="AS208" s="196"/>
      <c r="AT208" s="196"/>
    </row>
    <row r="209" spans="1:46" x14ac:dyDescent="0.25">
      <c r="A209" s="196"/>
      <c r="B209" s="196"/>
      <c r="C209" s="196"/>
      <c r="D209" s="196"/>
      <c r="E209" s="196"/>
      <c r="F209" s="196"/>
      <c r="G209" s="196"/>
      <c r="H209" s="196"/>
      <c r="I209" s="196"/>
      <c r="J209" s="196"/>
      <c r="K209" s="196"/>
      <c r="L209" s="196"/>
      <c r="M209" s="196"/>
      <c r="N209" s="196"/>
      <c r="O209" s="196"/>
      <c r="P209" s="199"/>
      <c r="Q209" s="196"/>
      <c r="R209" s="196"/>
      <c r="S209" s="196"/>
      <c r="T209" s="200"/>
      <c r="U209" s="201"/>
      <c r="V209" s="200"/>
      <c r="W209" s="196"/>
      <c r="X209" s="196"/>
      <c r="Y209" s="196"/>
      <c r="Z209" s="196"/>
      <c r="AA209" s="196"/>
      <c r="AB209" s="196"/>
      <c r="AC209" s="196"/>
      <c r="AD209" s="196"/>
      <c r="AE209" s="196"/>
      <c r="AF209" s="196"/>
      <c r="AG209" s="196"/>
      <c r="AH209" s="196"/>
      <c r="AI209" s="196"/>
      <c r="AJ209" s="196"/>
      <c r="AK209" s="196"/>
      <c r="AL209" s="196"/>
      <c r="AM209" s="196"/>
      <c r="AN209" s="196"/>
      <c r="AO209" s="196"/>
      <c r="AP209" s="196"/>
      <c r="AQ209" s="196"/>
      <c r="AR209" s="196"/>
      <c r="AS209" s="196"/>
      <c r="AT209" s="196"/>
    </row>
    <row r="210" spans="1:46" x14ac:dyDescent="0.25">
      <c r="A210" s="196"/>
      <c r="B210" s="196"/>
      <c r="C210" s="196"/>
      <c r="D210" s="196"/>
      <c r="E210" s="196"/>
      <c r="F210" s="196"/>
      <c r="G210" s="196"/>
      <c r="H210" s="196"/>
      <c r="I210" s="196"/>
      <c r="J210" s="196"/>
      <c r="K210" s="196"/>
      <c r="L210" s="196"/>
      <c r="M210" s="196"/>
      <c r="N210" s="196"/>
      <c r="O210" s="196"/>
      <c r="P210" s="199"/>
      <c r="Q210" s="196"/>
      <c r="R210" s="196"/>
      <c r="S210" s="196"/>
      <c r="T210" s="200"/>
      <c r="U210" s="201"/>
      <c r="V210" s="200"/>
      <c r="W210" s="196"/>
      <c r="X210" s="196"/>
      <c r="Y210" s="196"/>
      <c r="Z210" s="196"/>
      <c r="AA210" s="196"/>
      <c r="AB210" s="196"/>
      <c r="AC210" s="196"/>
      <c r="AD210" s="196"/>
      <c r="AE210" s="196"/>
      <c r="AF210" s="196"/>
      <c r="AG210" s="196"/>
      <c r="AH210" s="196"/>
      <c r="AI210" s="196"/>
      <c r="AJ210" s="196"/>
      <c r="AK210" s="196"/>
      <c r="AL210" s="196"/>
      <c r="AM210" s="196"/>
      <c r="AN210" s="196"/>
      <c r="AO210" s="196"/>
      <c r="AP210" s="196"/>
      <c r="AQ210" s="196"/>
      <c r="AR210" s="196"/>
      <c r="AS210" s="196"/>
      <c r="AT210" s="196"/>
    </row>
    <row r="211" spans="1:46" x14ac:dyDescent="0.25">
      <c r="A211" s="196"/>
      <c r="B211" s="196"/>
      <c r="C211" s="196"/>
      <c r="D211" s="196"/>
      <c r="E211" s="196"/>
      <c r="F211" s="196"/>
      <c r="G211" s="196"/>
      <c r="H211" s="196"/>
      <c r="I211" s="196"/>
      <c r="J211" s="196"/>
      <c r="K211" s="196"/>
      <c r="L211" s="196"/>
      <c r="M211" s="196"/>
      <c r="N211" s="196"/>
      <c r="O211" s="196"/>
      <c r="P211" s="199"/>
      <c r="Q211" s="196"/>
      <c r="R211" s="196"/>
      <c r="S211" s="196"/>
      <c r="T211" s="200"/>
      <c r="U211" s="201"/>
      <c r="V211" s="200"/>
      <c r="W211" s="196"/>
      <c r="X211" s="196"/>
      <c r="Y211" s="196"/>
      <c r="Z211" s="196"/>
      <c r="AA211" s="196"/>
      <c r="AB211" s="196"/>
      <c r="AC211" s="196"/>
      <c r="AD211" s="196"/>
      <c r="AE211" s="196"/>
      <c r="AF211" s="196"/>
      <c r="AG211" s="196"/>
      <c r="AH211" s="196"/>
      <c r="AI211" s="196"/>
      <c r="AJ211" s="196"/>
      <c r="AK211" s="196"/>
      <c r="AL211" s="196"/>
      <c r="AM211" s="196"/>
      <c r="AN211" s="196"/>
      <c r="AO211" s="196"/>
      <c r="AP211" s="196"/>
      <c r="AQ211" s="196"/>
      <c r="AR211" s="196"/>
      <c r="AS211" s="196"/>
      <c r="AT211" s="196"/>
    </row>
    <row r="212" spans="1:46" x14ac:dyDescent="0.25">
      <c r="A212" s="196"/>
      <c r="B212" s="196"/>
      <c r="C212" s="196"/>
      <c r="D212" s="196"/>
      <c r="E212" s="196"/>
      <c r="F212" s="196"/>
      <c r="G212" s="196"/>
      <c r="H212" s="196"/>
      <c r="I212" s="196"/>
      <c r="J212" s="196"/>
      <c r="K212" s="196"/>
      <c r="L212" s="196"/>
      <c r="M212" s="196"/>
      <c r="N212" s="196"/>
      <c r="O212" s="196"/>
      <c r="P212" s="199"/>
      <c r="Q212" s="196"/>
      <c r="R212" s="196"/>
      <c r="S212" s="196"/>
      <c r="T212" s="200"/>
      <c r="U212" s="201"/>
      <c r="V212" s="200"/>
      <c r="W212" s="196"/>
      <c r="X212" s="196"/>
      <c r="Y212" s="196"/>
      <c r="Z212" s="196"/>
      <c r="AA212" s="196"/>
      <c r="AB212" s="196"/>
      <c r="AC212" s="196"/>
      <c r="AD212" s="196"/>
      <c r="AE212" s="196"/>
      <c r="AF212" s="196"/>
      <c r="AG212" s="196"/>
      <c r="AH212" s="196"/>
      <c r="AI212" s="196"/>
      <c r="AJ212" s="196"/>
      <c r="AK212" s="196"/>
      <c r="AL212" s="196"/>
      <c r="AM212" s="196"/>
      <c r="AN212" s="196"/>
      <c r="AO212" s="196"/>
      <c r="AP212" s="196"/>
      <c r="AQ212" s="196"/>
      <c r="AR212" s="196"/>
      <c r="AS212" s="196"/>
      <c r="AT212" s="196"/>
    </row>
    <row r="213" spans="1:46" x14ac:dyDescent="0.25">
      <c r="A213" s="196"/>
      <c r="B213" s="196"/>
      <c r="C213" s="196"/>
      <c r="D213" s="196"/>
      <c r="E213" s="196"/>
      <c r="F213" s="196"/>
      <c r="G213" s="196"/>
      <c r="H213" s="196"/>
      <c r="I213" s="196"/>
      <c r="J213" s="196"/>
      <c r="K213" s="196"/>
      <c r="L213" s="196"/>
      <c r="M213" s="196"/>
      <c r="N213" s="196"/>
      <c r="O213" s="196"/>
      <c r="P213" s="199"/>
      <c r="Q213" s="196"/>
      <c r="R213" s="196"/>
      <c r="S213" s="196"/>
      <c r="T213" s="200"/>
      <c r="U213" s="201"/>
      <c r="V213" s="200"/>
      <c r="W213" s="196"/>
      <c r="X213" s="196"/>
      <c r="Y213" s="196"/>
      <c r="Z213" s="196"/>
      <c r="AA213" s="196"/>
      <c r="AB213" s="196"/>
      <c r="AC213" s="196"/>
      <c r="AD213" s="196"/>
      <c r="AE213" s="196"/>
      <c r="AF213" s="196"/>
      <c r="AG213" s="196"/>
      <c r="AH213" s="196"/>
      <c r="AI213" s="196"/>
      <c r="AJ213" s="196"/>
      <c r="AK213" s="196"/>
      <c r="AL213" s="196"/>
      <c r="AM213" s="196"/>
      <c r="AN213" s="196"/>
      <c r="AO213" s="196"/>
      <c r="AP213" s="196"/>
      <c r="AQ213" s="196"/>
      <c r="AR213" s="196"/>
      <c r="AS213" s="196"/>
      <c r="AT213" s="196"/>
    </row>
    <row r="214" spans="1:46" x14ac:dyDescent="0.25">
      <c r="A214" s="196"/>
      <c r="B214" s="196"/>
      <c r="C214" s="196"/>
      <c r="D214" s="196"/>
      <c r="E214" s="196"/>
      <c r="F214" s="196"/>
      <c r="G214" s="196"/>
      <c r="H214" s="196"/>
      <c r="I214" s="196"/>
      <c r="J214" s="196"/>
      <c r="K214" s="196"/>
      <c r="L214" s="196"/>
      <c r="M214" s="196"/>
      <c r="N214" s="196"/>
      <c r="O214" s="196"/>
      <c r="P214" s="199"/>
      <c r="Q214" s="196"/>
      <c r="R214" s="196"/>
      <c r="S214" s="196"/>
      <c r="T214" s="200"/>
      <c r="U214" s="201"/>
      <c r="V214" s="200"/>
      <c r="W214" s="196"/>
      <c r="X214" s="196"/>
      <c r="Y214" s="196"/>
      <c r="Z214" s="196"/>
      <c r="AA214" s="196"/>
      <c r="AB214" s="196"/>
      <c r="AC214" s="196"/>
      <c r="AD214" s="196"/>
      <c r="AE214" s="196"/>
      <c r="AF214" s="196"/>
      <c r="AG214" s="196"/>
      <c r="AH214" s="196"/>
      <c r="AI214" s="196"/>
      <c r="AJ214" s="196"/>
      <c r="AK214" s="196"/>
      <c r="AL214" s="196"/>
      <c r="AM214" s="196"/>
      <c r="AN214" s="196"/>
      <c r="AO214" s="196"/>
      <c r="AP214" s="196"/>
      <c r="AQ214" s="196"/>
      <c r="AR214" s="196"/>
      <c r="AS214" s="196"/>
      <c r="AT214" s="196"/>
    </row>
    <row r="215" spans="1:46" x14ac:dyDescent="0.25">
      <c r="A215" s="196"/>
      <c r="B215" s="196"/>
      <c r="C215" s="196"/>
      <c r="D215" s="196"/>
      <c r="E215" s="196"/>
      <c r="F215" s="196"/>
      <c r="G215" s="196"/>
      <c r="H215" s="196"/>
      <c r="I215" s="196"/>
      <c r="J215" s="196"/>
      <c r="K215" s="196"/>
      <c r="L215" s="196"/>
      <c r="M215" s="196"/>
      <c r="N215" s="196"/>
      <c r="O215" s="196"/>
      <c r="P215" s="199"/>
      <c r="Q215" s="196"/>
      <c r="R215" s="196"/>
      <c r="S215" s="196"/>
      <c r="T215" s="200"/>
      <c r="U215" s="201"/>
      <c r="V215" s="200"/>
      <c r="W215" s="196"/>
      <c r="X215" s="196"/>
      <c r="Y215" s="196"/>
      <c r="Z215" s="196"/>
      <c r="AA215" s="196"/>
      <c r="AB215" s="196"/>
      <c r="AC215" s="196"/>
      <c r="AD215" s="196"/>
      <c r="AE215" s="196"/>
      <c r="AF215" s="196"/>
      <c r="AG215" s="196"/>
      <c r="AH215" s="196"/>
      <c r="AI215" s="196"/>
      <c r="AJ215" s="196"/>
      <c r="AK215" s="196"/>
      <c r="AL215" s="196"/>
      <c r="AM215" s="196"/>
      <c r="AN215" s="196"/>
      <c r="AO215" s="196"/>
      <c r="AP215" s="196"/>
      <c r="AQ215" s="196"/>
      <c r="AR215" s="196"/>
      <c r="AS215" s="196"/>
      <c r="AT215" s="196"/>
    </row>
    <row r="216" spans="1:46" x14ac:dyDescent="0.25">
      <c r="A216" s="196"/>
      <c r="B216" s="196"/>
      <c r="C216" s="196"/>
      <c r="D216" s="196"/>
      <c r="E216" s="196"/>
      <c r="F216" s="196"/>
      <c r="G216" s="196"/>
      <c r="H216" s="196"/>
      <c r="I216" s="196"/>
      <c r="J216" s="196"/>
      <c r="K216" s="196"/>
      <c r="L216" s="196"/>
      <c r="M216" s="196"/>
      <c r="N216" s="196"/>
      <c r="O216" s="196"/>
      <c r="P216" s="199"/>
      <c r="Q216" s="196"/>
      <c r="R216" s="196"/>
      <c r="S216" s="196"/>
      <c r="T216" s="200"/>
      <c r="U216" s="201"/>
      <c r="V216" s="200"/>
      <c r="W216" s="196"/>
      <c r="X216" s="196"/>
      <c r="Y216" s="196"/>
      <c r="Z216" s="196"/>
      <c r="AA216" s="196"/>
      <c r="AB216" s="196"/>
      <c r="AC216" s="196"/>
      <c r="AD216" s="196"/>
      <c r="AE216" s="196"/>
      <c r="AF216" s="196"/>
      <c r="AG216" s="196"/>
      <c r="AH216" s="196"/>
      <c r="AI216" s="196"/>
      <c r="AJ216" s="196"/>
      <c r="AK216" s="196"/>
      <c r="AL216" s="196"/>
      <c r="AM216" s="196"/>
      <c r="AN216" s="196"/>
      <c r="AO216" s="196"/>
      <c r="AP216" s="196"/>
      <c r="AQ216" s="196"/>
      <c r="AR216" s="196"/>
      <c r="AS216" s="196"/>
      <c r="AT216" s="196"/>
    </row>
    <row r="217" spans="1:46" x14ac:dyDescent="0.25">
      <c r="A217" s="196"/>
      <c r="B217" s="196"/>
      <c r="C217" s="196"/>
      <c r="D217" s="196"/>
      <c r="E217" s="196"/>
      <c r="F217" s="196"/>
      <c r="G217" s="196"/>
      <c r="H217" s="196"/>
      <c r="I217" s="196"/>
      <c r="J217" s="196"/>
      <c r="K217" s="196"/>
      <c r="L217" s="196"/>
      <c r="M217" s="196"/>
      <c r="N217" s="196"/>
      <c r="O217" s="196"/>
      <c r="P217" s="199"/>
      <c r="Q217" s="196"/>
      <c r="R217" s="196"/>
      <c r="S217" s="196"/>
      <c r="T217" s="200"/>
      <c r="U217" s="201"/>
      <c r="V217" s="200"/>
      <c r="W217" s="196"/>
      <c r="X217" s="196"/>
      <c r="Y217" s="196"/>
      <c r="Z217" s="196"/>
      <c r="AA217" s="196"/>
      <c r="AB217" s="196"/>
      <c r="AC217" s="196"/>
      <c r="AD217" s="196"/>
      <c r="AE217" s="196"/>
      <c r="AF217" s="196"/>
      <c r="AG217" s="196"/>
      <c r="AH217" s="196"/>
      <c r="AI217" s="196"/>
      <c r="AJ217" s="196"/>
      <c r="AK217" s="196"/>
      <c r="AL217" s="196"/>
      <c r="AM217" s="196"/>
      <c r="AN217" s="196"/>
      <c r="AO217" s="196"/>
      <c r="AP217" s="196"/>
      <c r="AQ217" s="196"/>
      <c r="AR217" s="196"/>
      <c r="AS217" s="196"/>
      <c r="AT217" s="196"/>
    </row>
    <row r="218" spans="1:46" x14ac:dyDescent="0.25">
      <c r="A218" s="196"/>
      <c r="B218" s="196"/>
      <c r="C218" s="196"/>
      <c r="D218" s="196"/>
      <c r="E218" s="196"/>
      <c r="F218" s="196"/>
      <c r="G218" s="196"/>
      <c r="H218" s="196"/>
      <c r="I218" s="196"/>
      <c r="J218" s="196"/>
      <c r="K218" s="196"/>
      <c r="L218" s="196"/>
      <c r="M218" s="196"/>
      <c r="N218" s="196"/>
      <c r="O218" s="196"/>
      <c r="P218" s="199"/>
      <c r="Q218" s="196"/>
      <c r="R218" s="196"/>
      <c r="S218" s="196"/>
      <c r="T218" s="200"/>
      <c r="U218" s="201"/>
      <c r="V218" s="200"/>
      <c r="W218" s="196"/>
      <c r="X218" s="196"/>
      <c r="Y218" s="196"/>
      <c r="Z218" s="196"/>
      <c r="AA218" s="196"/>
      <c r="AB218" s="196"/>
      <c r="AC218" s="196"/>
      <c r="AD218" s="196"/>
      <c r="AE218" s="196"/>
      <c r="AF218" s="196"/>
      <c r="AG218" s="196"/>
      <c r="AH218" s="196"/>
      <c r="AI218" s="196"/>
      <c r="AJ218" s="196"/>
      <c r="AK218" s="196"/>
      <c r="AL218" s="196"/>
      <c r="AM218" s="196"/>
      <c r="AN218" s="196"/>
      <c r="AO218" s="196"/>
      <c r="AP218" s="196"/>
      <c r="AQ218" s="196"/>
      <c r="AR218" s="196"/>
      <c r="AS218" s="196"/>
      <c r="AT218" s="196"/>
    </row>
    <row r="219" spans="1:46" x14ac:dyDescent="0.25">
      <c r="A219" s="196"/>
      <c r="B219" s="196"/>
      <c r="C219" s="196"/>
      <c r="D219" s="196"/>
      <c r="E219" s="196"/>
      <c r="F219" s="196"/>
      <c r="G219" s="196"/>
      <c r="H219" s="196"/>
      <c r="I219" s="196"/>
      <c r="J219" s="196"/>
      <c r="K219" s="196"/>
      <c r="L219" s="196"/>
      <c r="M219" s="196"/>
      <c r="N219" s="196"/>
      <c r="O219" s="196"/>
      <c r="P219" s="199"/>
      <c r="Q219" s="196"/>
      <c r="R219" s="196"/>
      <c r="S219" s="196"/>
      <c r="T219" s="200"/>
      <c r="U219" s="201"/>
      <c r="V219" s="200"/>
      <c r="W219" s="196"/>
      <c r="X219" s="196"/>
      <c r="Y219" s="196"/>
      <c r="Z219" s="196"/>
      <c r="AA219" s="196"/>
      <c r="AB219" s="196"/>
      <c r="AC219" s="196"/>
      <c r="AD219" s="196"/>
      <c r="AE219" s="196"/>
      <c r="AF219" s="196"/>
      <c r="AG219" s="196"/>
      <c r="AH219" s="196"/>
      <c r="AI219" s="196"/>
      <c r="AJ219" s="196"/>
      <c r="AK219" s="196"/>
      <c r="AL219" s="196"/>
      <c r="AM219" s="196"/>
      <c r="AN219" s="196"/>
      <c r="AO219" s="196"/>
      <c r="AP219" s="196"/>
      <c r="AQ219" s="196"/>
      <c r="AR219" s="196"/>
      <c r="AS219" s="196"/>
      <c r="AT219" s="196"/>
    </row>
    <row r="220" spans="1:46" x14ac:dyDescent="0.25">
      <c r="A220" s="196"/>
      <c r="B220" s="196"/>
      <c r="C220" s="196"/>
      <c r="D220" s="196"/>
      <c r="E220" s="196"/>
      <c r="F220" s="196"/>
      <c r="G220" s="196"/>
      <c r="H220" s="196"/>
      <c r="I220" s="196"/>
      <c r="J220" s="196"/>
      <c r="K220" s="196"/>
      <c r="L220" s="196"/>
      <c r="M220" s="196"/>
      <c r="N220" s="196"/>
      <c r="O220" s="196"/>
      <c r="P220" s="199"/>
      <c r="Q220" s="196"/>
      <c r="R220" s="196"/>
      <c r="S220" s="196"/>
      <c r="T220" s="200"/>
      <c r="U220" s="201"/>
      <c r="V220" s="200"/>
      <c r="W220" s="196"/>
      <c r="X220" s="196"/>
      <c r="Y220" s="196"/>
      <c r="Z220" s="196"/>
      <c r="AA220" s="196"/>
      <c r="AB220" s="196"/>
      <c r="AC220" s="196"/>
      <c r="AD220" s="196"/>
      <c r="AE220" s="196"/>
      <c r="AF220" s="196"/>
      <c r="AG220" s="196"/>
      <c r="AH220" s="196"/>
      <c r="AI220" s="196"/>
      <c r="AJ220" s="196"/>
      <c r="AK220" s="196"/>
      <c r="AL220" s="196"/>
      <c r="AM220" s="196"/>
      <c r="AN220" s="196"/>
      <c r="AO220" s="196"/>
      <c r="AP220" s="196"/>
      <c r="AQ220" s="196"/>
      <c r="AR220" s="196"/>
      <c r="AS220" s="196"/>
      <c r="AT220" s="196"/>
    </row>
    <row r="221" spans="1:46" x14ac:dyDescent="0.25">
      <c r="A221" s="196"/>
      <c r="B221" s="196"/>
      <c r="C221" s="196"/>
      <c r="D221" s="196"/>
      <c r="E221" s="196"/>
      <c r="F221" s="196"/>
      <c r="G221" s="196"/>
      <c r="H221" s="196"/>
      <c r="I221" s="196"/>
      <c r="J221" s="196"/>
      <c r="K221" s="196"/>
      <c r="L221" s="196"/>
      <c r="M221" s="196"/>
      <c r="N221" s="196"/>
      <c r="O221" s="196"/>
      <c r="P221" s="199"/>
      <c r="Q221" s="196"/>
      <c r="R221" s="196"/>
      <c r="S221" s="196"/>
      <c r="T221" s="200"/>
      <c r="U221" s="201"/>
      <c r="V221" s="200"/>
      <c r="W221" s="196"/>
      <c r="X221" s="196"/>
      <c r="Y221" s="196"/>
      <c r="Z221" s="196"/>
      <c r="AA221" s="196"/>
      <c r="AB221" s="196"/>
      <c r="AC221" s="196"/>
      <c r="AD221" s="196"/>
      <c r="AE221" s="196"/>
      <c r="AF221" s="196"/>
      <c r="AG221" s="196"/>
      <c r="AH221" s="196"/>
      <c r="AI221" s="196"/>
      <c r="AJ221" s="196"/>
      <c r="AK221" s="196"/>
      <c r="AL221" s="196"/>
      <c r="AM221" s="196"/>
      <c r="AN221" s="196"/>
      <c r="AO221" s="196"/>
      <c r="AP221" s="196"/>
      <c r="AQ221" s="196"/>
      <c r="AR221" s="196"/>
      <c r="AS221" s="196"/>
      <c r="AT221" s="196"/>
    </row>
    <row r="222" spans="1:46" x14ac:dyDescent="0.25">
      <c r="A222" s="196"/>
      <c r="B222" s="196"/>
      <c r="C222" s="196"/>
      <c r="D222" s="196"/>
      <c r="E222" s="196"/>
      <c r="F222" s="196"/>
      <c r="G222" s="196"/>
      <c r="H222" s="196"/>
      <c r="I222" s="196"/>
      <c r="J222" s="196"/>
      <c r="K222" s="196"/>
      <c r="L222" s="196"/>
      <c r="M222" s="196"/>
      <c r="N222" s="196"/>
      <c r="O222" s="196"/>
      <c r="P222" s="199"/>
      <c r="Q222" s="196"/>
      <c r="R222" s="196"/>
      <c r="S222" s="196"/>
      <c r="T222" s="200"/>
      <c r="U222" s="201"/>
      <c r="V222" s="200"/>
      <c r="W222" s="196"/>
      <c r="X222" s="196"/>
      <c r="Y222" s="196"/>
      <c r="Z222" s="196"/>
      <c r="AA222" s="196"/>
      <c r="AB222" s="196"/>
      <c r="AC222" s="196"/>
      <c r="AD222" s="196"/>
      <c r="AE222" s="196"/>
      <c r="AF222" s="196"/>
      <c r="AG222" s="196"/>
      <c r="AH222" s="196"/>
      <c r="AI222" s="196"/>
      <c r="AJ222" s="196"/>
      <c r="AK222" s="196"/>
      <c r="AL222" s="196"/>
      <c r="AM222" s="196"/>
      <c r="AN222" s="196"/>
      <c r="AO222" s="196"/>
      <c r="AP222" s="196"/>
      <c r="AQ222" s="196"/>
      <c r="AR222" s="196"/>
      <c r="AS222" s="196"/>
      <c r="AT222" s="196"/>
    </row>
    <row r="223" spans="1:46" x14ac:dyDescent="0.25">
      <c r="A223" s="196"/>
      <c r="B223" s="196"/>
      <c r="C223" s="196"/>
      <c r="D223" s="196"/>
      <c r="E223" s="196"/>
      <c r="F223" s="196"/>
      <c r="G223" s="196"/>
      <c r="H223" s="196"/>
      <c r="I223" s="196"/>
      <c r="J223" s="196"/>
      <c r="K223" s="196"/>
      <c r="L223" s="196"/>
      <c r="M223" s="196"/>
      <c r="N223" s="196"/>
      <c r="O223" s="196"/>
      <c r="P223" s="199"/>
      <c r="Q223" s="196"/>
      <c r="R223" s="196"/>
      <c r="S223" s="196"/>
      <c r="T223" s="200"/>
      <c r="U223" s="201"/>
      <c r="V223" s="200"/>
      <c r="W223" s="196"/>
      <c r="X223" s="196"/>
      <c r="Y223" s="196"/>
      <c r="Z223" s="196"/>
      <c r="AA223" s="196"/>
      <c r="AB223" s="196"/>
      <c r="AC223" s="196"/>
      <c r="AD223" s="196"/>
      <c r="AE223" s="196"/>
      <c r="AF223" s="196"/>
      <c r="AG223" s="196"/>
      <c r="AH223" s="196"/>
      <c r="AI223" s="196"/>
      <c r="AJ223" s="196"/>
      <c r="AK223" s="196"/>
      <c r="AL223" s="196"/>
      <c r="AM223" s="196"/>
      <c r="AN223" s="196"/>
      <c r="AO223" s="196"/>
      <c r="AP223" s="196"/>
      <c r="AQ223" s="196"/>
      <c r="AR223" s="196"/>
      <c r="AS223" s="196"/>
      <c r="AT223" s="196"/>
    </row>
    <row r="224" spans="1:46" x14ac:dyDescent="0.25">
      <c r="A224" s="196"/>
      <c r="B224" s="196"/>
      <c r="C224" s="196"/>
      <c r="D224" s="196"/>
      <c r="E224" s="196"/>
      <c r="F224" s="196"/>
      <c r="G224" s="196"/>
      <c r="H224" s="196"/>
      <c r="I224" s="196"/>
      <c r="J224" s="196"/>
      <c r="K224" s="196"/>
      <c r="L224" s="196"/>
      <c r="M224" s="196"/>
      <c r="N224" s="196"/>
      <c r="O224" s="196"/>
      <c r="P224" s="199"/>
      <c r="Q224" s="196"/>
      <c r="R224" s="196"/>
      <c r="S224" s="196"/>
      <c r="T224" s="200"/>
      <c r="U224" s="201"/>
      <c r="V224" s="200"/>
      <c r="W224" s="196"/>
      <c r="X224" s="196"/>
      <c r="Y224" s="196"/>
      <c r="Z224" s="196"/>
      <c r="AA224" s="196"/>
      <c r="AB224" s="196"/>
      <c r="AC224" s="196"/>
      <c r="AD224" s="196"/>
      <c r="AE224" s="196"/>
      <c r="AF224" s="196"/>
      <c r="AG224" s="196"/>
      <c r="AH224" s="196"/>
      <c r="AI224" s="196"/>
      <c r="AJ224" s="196"/>
      <c r="AK224" s="196"/>
      <c r="AL224" s="196"/>
      <c r="AM224" s="196"/>
      <c r="AN224" s="196"/>
      <c r="AO224" s="196"/>
      <c r="AP224" s="196"/>
      <c r="AQ224" s="196"/>
      <c r="AR224" s="196"/>
      <c r="AS224" s="196"/>
      <c r="AT224" s="196"/>
    </row>
    <row r="225" spans="1:46" x14ac:dyDescent="0.25">
      <c r="A225" s="196"/>
      <c r="B225" s="196"/>
      <c r="C225" s="196"/>
      <c r="D225" s="196"/>
      <c r="E225" s="196"/>
      <c r="F225" s="196"/>
      <c r="G225" s="196"/>
      <c r="H225" s="196"/>
      <c r="I225" s="196"/>
      <c r="J225" s="196"/>
      <c r="K225" s="196"/>
      <c r="L225" s="196"/>
      <c r="M225" s="196"/>
      <c r="N225" s="196"/>
      <c r="O225" s="196"/>
      <c r="P225" s="199"/>
      <c r="Q225" s="196"/>
      <c r="R225" s="196"/>
      <c r="S225" s="196"/>
      <c r="T225" s="200"/>
      <c r="U225" s="201"/>
      <c r="V225" s="200"/>
      <c r="W225" s="196"/>
      <c r="X225" s="196"/>
      <c r="Y225" s="196"/>
      <c r="Z225" s="196"/>
      <c r="AA225" s="196"/>
      <c r="AB225" s="196"/>
      <c r="AC225" s="196"/>
      <c r="AD225" s="196"/>
      <c r="AE225" s="196"/>
      <c r="AF225" s="196"/>
      <c r="AG225" s="196"/>
      <c r="AH225" s="196"/>
      <c r="AI225" s="196"/>
      <c r="AJ225" s="196"/>
      <c r="AK225" s="196"/>
      <c r="AL225" s="196"/>
      <c r="AM225" s="196"/>
      <c r="AN225" s="196"/>
      <c r="AO225" s="196"/>
      <c r="AP225" s="196"/>
      <c r="AQ225" s="196"/>
      <c r="AR225" s="196"/>
      <c r="AS225" s="196"/>
      <c r="AT225" s="196"/>
    </row>
    <row r="226" spans="1:46" x14ac:dyDescent="0.25">
      <c r="A226" s="196"/>
      <c r="B226" s="196"/>
      <c r="C226" s="196"/>
      <c r="D226" s="196"/>
      <c r="E226" s="196"/>
      <c r="F226" s="196"/>
      <c r="G226" s="196"/>
      <c r="H226" s="196"/>
      <c r="I226" s="196"/>
      <c r="J226" s="196"/>
      <c r="K226" s="196"/>
      <c r="L226" s="196"/>
      <c r="M226" s="196"/>
      <c r="N226" s="196"/>
      <c r="O226" s="196"/>
      <c r="P226" s="199"/>
      <c r="Q226" s="196"/>
      <c r="R226" s="196"/>
      <c r="S226" s="196"/>
      <c r="T226" s="200"/>
      <c r="U226" s="201"/>
      <c r="V226" s="200"/>
      <c r="W226" s="196"/>
      <c r="X226" s="196"/>
      <c r="Y226" s="196"/>
      <c r="Z226" s="196"/>
      <c r="AA226" s="196"/>
      <c r="AB226" s="196"/>
      <c r="AC226" s="196"/>
      <c r="AD226" s="196"/>
      <c r="AE226" s="196"/>
      <c r="AF226" s="196"/>
      <c r="AG226" s="196"/>
      <c r="AH226" s="196"/>
      <c r="AI226" s="196"/>
      <c r="AJ226" s="196"/>
      <c r="AK226" s="196"/>
      <c r="AL226" s="196"/>
      <c r="AM226" s="196"/>
      <c r="AN226" s="196"/>
      <c r="AO226" s="196"/>
      <c r="AP226" s="196"/>
      <c r="AQ226" s="196"/>
      <c r="AR226" s="196"/>
      <c r="AS226" s="196"/>
      <c r="AT226" s="196"/>
    </row>
    <row r="227" spans="1:46" x14ac:dyDescent="0.25">
      <c r="A227" s="196"/>
      <c r="B227" s="196"/>
      <c r="C227" s="196"/>
      <c r="D227" s="196"/>
      <c r="E227" s="196"/>
      <c r="F227" s="196"/>
      <c r="G227" s="196"/>
      <c r="H227" s="196"/>
      <c r="I227" s="196"/>
      <c r="J227" s="196"/>
      <c r="K227" s="196"/>
      <c r="L227" s="196"/>
      <c r="M227" s="196"/>
      <c r="N227" s="196"/>
      <c r="O227" s="196"/>
      <c r="P227" s="199"/>
      <c r="Q227" s="196"/>
      <c r="R227" s="196"/>
      <c r="S227" s="196"/>
      <c r="T227" s="200"/>
      <c r="U227" s="201"/>
      <c r="V227" s="200"/>
      <c r="W227" s="196"/>
      <c r="X227" s="196"/>
      <c r="Y227" s="196"/>
      <c r="Z227" s="196"/>
      <c r="AA227" s="196"/>
      <c r="AB227" s="196"/>
      <c r="AC227" s="196"/>
      <c r="AD227" s="196"/>
      <c r="AE227" s="196"/>
      <c r="AF227" s="196"/>
      <c r="AG227" s="196"/>
      <c r="AH227" s="196"/>
      <c r="AI227" s="196"/>
      <c r="AJ227" s="196"/>
      <c r="AK227" s="196"/>
      <c r="AL227" s="196"/>
      <c r="AM227" s="196"/>
      <c r="AN227" s="196"/>
      <c r="AO227" s="196"/>
      <c r="AP227" s="196"/>
      <c r="AQ227" s="196"/>
      <c r="AR227" s="196"/>
      <c r="AS227" s="196"/>
      <c r="AT227" s="196"/>
    </row>
    <row r="228" spans="1:46" x14ac:dyDescent="0.25">
      <c r="A228" s="196"/>
      <c r="B228" s="196"/>
      <c r="C228" s="196"/>
      <c r="D228" s="196"/>
      <c r="E228" s="196"/>
      <c r="F228" s="196"/>
      <c r="G228" s="196"/>
      <c r="H228" s="196"/>
      <c r="I228" s="196"/>
      <c r="J228" s="196"/>
      <c r="K228" s="196"/>
      <c r="L228" s="196"/>
      <c r="M228" s="196"/>
      <c r="N228" s="196"/>
      <c r="O228" s="196"/>
      <c r="P228" s="199"/>
      <c r="Q228" s="196"/>
      <c r="R228" s="196"/>
      <c r="S228" s="196"/>
      <c r="T228" s="200"/>
      <c r="U228" s="201"/>
      <c r="V228" s="200"/>
      <c r="W228" s="196"/>
      <c r="X228" s="196"/>
      <c r="Y228" s="196"/>
      <c r="Z228" s="196"/>
      <c r="AA228" s="196"/>
      <c r="AB228" s="196"/>
      <c r="AC228" s="196"/>
      <c r="AD228" s="196"/>
      <c r="AE228" s="196"/>
      <c r="AF228" s="196"/>
      <c r="AG228" s="196"/>
      <c r="AH228" s="196"/>
      <c r="AI228" s="196"/>
      <c r="AJ228" s="196"/>
      <c r="AK228" s="196"/>
      <c r="AL228" s="196"/>
      <c r="AM228" s="196"/>
      <c r="AN228" s="196"/>
      <c r="AO228" s="196"/>
      <c r="AP228" s="196"/>
      <c r="AQ228" s="196"/>
      <c r="AR228" s="196"/>
      <c r="AS228" s="196"/>
      <c r="AT228" s="196"/>
    </row>
    <row r="229" spans="1:46" x14ac:dyDescent="0.25">
      <c r="A229" s="196"/>
      <c r="B229" s="196"/>
      <c r="C229" s="196"/>
      <c r="D229" s="196"/>
      <c r="E229" s="196"/>
      <c r="F229" s="196"/>
      <c r="G229" s="196"/>
      <c r="H229" s="196"/>
      <c r="I229" s="196"/>
      <c r="J229" s="196"/>
      <c r="K229" s="196"/>
      <c r="L229" s="196"/>
      <c r="M229" s="196"/>
      <c r="N229" s="196"/>
      <c r="O229" s="196"/>
      <c r="P229" s="199"/>
      <c r="Q229" s="196"/>
      <c r="R229" s="196"/>
      <c r="S229" s="196"/>
      <c r="T229" s="200"/>
      <c r="U229" s="201"/>
      <c r="V229" s="200"/>
      <c r="W229" s="196"/>
      <c r="X229" s="196"/>
      <c r="Y229" s="196"/>
      <c r="Z229" s="196"/>
      <c r="AA229" s="196"/>
      <c r="AB229" s="196"/>
      <c r="AC229" s="196"/>
      <c r="AD229" s="196"/>
      <c r="AE229" s="196"/>
      <c r="AF229" s="196"/>
      <c r="AG229" s="196"/>
      <c r="AH229" s="196"/>
      <c r="AI229" s="196"/>
      <c r="AJ229" s="196"/>
      <c r="AK229" s="196"/>
      <c r="AL229" s="196"/>
      <c r="AM229" s="196"/>
      <c r="AN229" s="196"/>
      <c r="AO229" s="196"/>
      <c r="AP229" s="196"/>
      <c r="AQ229" s="196"/>
      <c r="AR229" s="196"/>
      <c r="AS229" s="196"/>
      <c r="AT229" s="196"/>
    </row>
    <row r="230" spans="1:46" x14ac:dyDescent="0.25">
      <c r="A230" s="196"/>
      <c r="B230" s="196"/>
      <c r="C230" s="196"/>
      <c r="D230" s="196"/>
      <c r="E230" s="196"/>
      <c r="F230" s="196"/>
      <c r="G230" s="196"/>
      <c r="H230" s="196"/>
      <c r="I230" s="196"/>
      <c r="J230" s="196"/>
      <c r="K230" s="196"/>
      <c r="L230" s="196"/>
      <c r="M230" s="196"/>
      <c r="N230" s="196"/>
      <c r="O230" s="196"/>
      <c r="P230" s="199"/>
      <c r="Q230" s="196"/>
      <c r="R230" s="196"/>
      <c r="S230" s="196"/>
      <c r="T230" s="200"/>
      <c r="U230" s="201"/>
      <c r="V230" s="200"/>
      <c r="W230" s="196"/>
      <c r="X230" s="196"/>
      <c r="Y230" s="196"/>
      <c r="Z230" s="196"/>
      <c r="AA230" s="196"/>
      <c r="AB230" s="196"/>
      <c r="AC230" s="196"/>
      <c r="AD230" s="196"/>
      <c r="AE230" s="196"/>
      <c r="AF230" s="196"/>
      <c r="AG230" s="196"/>
      <c r="AH230" s="196"/>
      <c r="AI230" s="196"/>
      <c r="AJ230" s="196"/>
      <c r="AK230" s="196"/>
      <c r="AL230" s="196"/>
      <c r="AM230" s="196"/>
      <c r="AN230" s="196"/>
      <c r="AO230" s="196"/>
      <c r="AP230" s="196"/>
      <c r="AQ230" s="196"/>
      <c r="AR230" s="196"/>
      <c r="AS230" s="196"/>
      <c r="AT230" s="196"/>
    </row>
    <row r="231" spans="1:46" x14ac:dyDescent="0.25">
      <c r="A231" s="196"/>
      <c r="B231" s="196"/>
      <c r="C231" s="196"/>
      <c r="D231" s="196"/>
      <c r="E231" s="196"/>
      <c r="F231" s="196"/>
      <c r="G231" s="196"/>
      <c r="H231" s="196"/>
      <c r="I231" s="196"/>
      <c r="J231" s="196"/>
      <c r="K231" s="196"/>
      <c r="L231" s="196"/>
      <c r="M231" s="196"/>
      <c r="N231" s="196"/>
      <c r="O231" s="196"/>
      <c r="P231" s="199"/>
      <c r="Q231" s="196"/>
      <c r="R231" s="196"/>
      <c r="S231" s="196"/>
      <c r="T231" s="200"/>
      <c r="U231" s="201"/>
      <c r="V231" s="200"/>
      <c r="W231" s="196"/>
      <c r="X231" s="196"/>
      <c r="Y231" s="196"/>
      <c r="Z231" s="196"/>
      <c r="AA231" s="196"/>
      <c r="AB231" s="196"/>
      <c r="AC231" s="196"/>
      <c r="AD231" s="196"/>
      <c r="AE231" s="196"/>
      <c r="AF231" s="196"/>
      <c r="AG231" s="196"/>
      <c r="AH231" s="196"/>
      <c r="AI231" s="196"/>
      <c r="AJ231" s="196"/>
      <c r="AK231" s="196"/>
      <c r="AL231" s="196"/>
      <c r="AM231" s="196"/>
      <c r="AN231" s="196"/>
      <c r="AO231" s="196"/>
      <c r="AP231" s="196"/>
      <c r="AQ231" s="196"/>
      <c r="AR231" s="196"/>
      <c r="AS231" s="196"/>
      <c r="AT231" s="196"/>
    </row>
    <row r="232" spans="1:46" x14ac:dyDescent="0.25">
      <c r="A232" s="196"/>
      <c r="B232" s="196"/>
      <c r="C232" s="196"/>
      <c r="D232" s="196"/>
      <c r="E232" s="196"/>
      <c r="F232" s="196"/>
      <c r="G232" s="196"/>
      <c r="H232" s="196"/>
      <c r="I232" s="196"/>
      <c r="J232" s="196"/>
      <c r="K232" s="196"/>
      <c r="L232" s="196"/>
      <c r="M232" s="196"/>
      <c r="N232" s="196"/>
      <c r="O232" s="196"/>
      <c r="P232" s="199"/>
      <c r="Q232" s="196"/>
      <c r="R232" s="196"/>
      <c r="S232" s="196"/>
      <c r="T232" s="200"/>
      <c r="U232" s="201"/>
      <c r="V232" s="200"/>
      <c r="W232" s="196"/>
      <c r="X232" s="196"/>
      <c r="Y232" s="196"/>
      <c r="Z232" s="196"/>
      <c r="AA232" s="196"/>
      <c r="AB232" s="196"/>
      <c r="AC232" s="196"/>
      <c r="AD232" s="196"/>
      <c r="AE232" s="196"/>
      <c r="AF232" s="196"/>
      <c r="AG232" s="196"/>
      <c r="AH232" s="196"/>
      <c r="AI232" s="196"/>
      <c r="AJ232" s="196"/>
      <c r="AK232" s="196"/>
      <c r="AL232" s="196"/>
      <c r="AM232" s="196"/>
      <c r="AN232" s="196"/>
      <c r="AO232" s="196"/>
      <c r="AP232" s="196"/>
      <c r="AQ232" s="196"/>
      <c r="AR232" s="196"/>
      <c r="AS232" s="196"/>
      <c r="AT232" s="196"/>
    </row>
    <row r="233" spans="1:46" x14ac:dyDescent="0.25">
      <c r="A233" s="196"/>
      <c r="B233" s="196"/>
      <c r="C233" s="196"/>
      <c r="D233" s="196"/>
      <c r="E233" s="196"/>
      <c r="F233" s="196"/>
      <c r="G233" s="196"/>
      <c r="H233" s="196"/>
      <c r="I233" s="196"/>
      <c r="J233" s="196"/>
      <c r="K233" s="196"/>
      <c r="L233" s="196"/>
      <c r="M233" s="196"/>
      <c r="N233" s="196"/>
      <c r="O233" s="196"/>
      <c r="P233" s="199"/>
      <c r="Q233" s="196"/>
      <c r="R233" s="196"/>
      <c r="S233" s="196"/>
      <c r="T233" s="200"/>
      <c r="U233" s="201"/>
      <c r="V233" s="200"/>
      <c r="W233" s="196"/>
      <c r="X233" s="196"/>
      <c r="Y233" s="196"/>
      <c r="Z233" s="196"/>
      <c r="AA233" s="196"/>
      <c r="AB233" s="196"/>
      <c r="AC233" s="196"/>
      <c r="AD233" s="196"/>
      <c r="AE233" s="196"/>
      <c r="AF233" s="196"/>
      <c r="AG233" s="196"/>
      <c r="AH233" s="196"/>
      <c r="AI233" s="196"/>
      <c r="AJ233" s="196"/>
      <c r="AK233" s="196"/>
      <c r="AL233" s="196"/>
      <c r="AM233" s="196"/>
      <c r="AN233" s="196"/>
      <c r="AO233" s="196"/>
      <c r="AP233" s="196"/>
      <c r="AQ233" s="196"/>
      <c r="AR233" s="196"/>
      <c r="AS233" s="196"/>
      <c r="AT233" s="196"/>
    </row>
    <row r="234" spans="1:46" x14ac:dyDescent="0.25">
      <c r="A234" s="196"/>
      <c r="B234" s="196"/>
      <c r="C234" s="196"/>
      <c r="D234" s="196"/>
      <c r="E234" s="196"/>
      <c r="F234" s="196"/>
      <c r="G234" s="196"/>
      <c r="H234" s="196"/>
      <c r="I234" s="196"/>
      <c r="J234" s="196"/>
      <c r="K234" s="196"/>
      <c r="L234" s="196"/>
      <c r="M234" s="196"/>
      <c r="N234" s="196"/>
      <c r="O234" s="196"/>
      <c r="P234" s="199"/>
      <c r="Q234" s="196"/>
      <c r="R234" s="196"/>
      <c r="S234" s="196"/>
      <c r="T234" s="200"/>
      <c r="U234" s="201"/>
      <c r="V234" s="200"/>
      <c r="W234" s="196"/>
      <c r="X234" s="196"/>
      <c r="Y234" s="196"/>
      <c r="Z234" s="196"/>
      <c r="AA234" s="196"/>
      <c r="AB234" s="196"/>
      <c r="AC234" s="196"/>
      <c r="AD234" s="196"/>
      <c r="AE234" s="196"/>
      <c r="AF234" s="196"/>
      <c r="AG234" s="196"/>
      <c r="AH234" s="196"/>
      <c r="AI234" s="196"/>
      <c r="AJ234" s="196"/>
      <c r="AK234" s="196"/>
      <c r="AL234" s="196"/>
      <c r="AM234" s="196"/>
      <c r="AN234" s="196"/>
      <c r="AO234" s="196"/>
      <c r="AP234" s="196"/>
      <c r="AQ234" s="196"/>
      <c r="AR234" s="196"/>
      <c r="AS234" s="196"/>
      <c r="AT234" s="196"/>
    </row>
    <row r="235" spans="1:46" x14ac:dyDescent="0.25">
      <c r="A235" s="196"/>
      <c r="B235" s="196"/>
      <c r="C235" s="196"/>
      <c r="D235" s="196"/>
      <c r="E235" s="196"/>
      <c r="F235" s="196"/>
      <c r="G235" s="196"/>
      <c r="H235" s="196"/>
      <c r="I235" s="196"/>
      <c r="J235" s="196"/>
      <c r="K235" s="196"/>
      <c r="L235" s="196"/>
      <c r="M235" s="196"/>
      <c r="N235" s="196"/>
      <c r="O235" s="196"/>
      <c r="P235" s="199"/>
      <c r="Q235" s="196"/>
      <c r="R235" s="196"/>
      <c r="S235" s="196"/>
      <c r="T235" s="200"/>
      <c r="U235" s="201"/>
      <c r="V235" s="200"/>
      <c r="W235" s="196"/>
      <c r="X235" s="196"/>
      <c r="Y235" s="196"/>
      <c r="Z235" s="196"/>
      <c r="AA235" s="196"/>
      <c r="AB235" s="196"/>
      <c r="AC235" s="196"/>
      <c r="AD235" s="196"/>
      <c r="AE235" s="196"/>
      <c r="AF235" s="196"/>
      <c r="AG235" s="196"/>
      <c r="AH235" s="196"/>
      <c r="AI235" s="196"/>
      <c r="AJ235" s="196"/>
      <c r="AK235" s="196"/>
      <c r="AL235" s="196"/>
      <c r="AM235" s="196"/>
      <c r="AN235" s="196"/>
      <c r="AO235" s="196"/>
      <c r="AP235" s="196"/>
      <c r="AQ235" s="196"/>
      <c r="AR235" s="196"/>
      <c r="AS235" s="196"/>
      <c r="AT235" s="196"/>
    </row>
    <row r="236" spans="1:46" x14ac:dyDescent="0.25">
      <c r="A236" s="196"/>
      <c r="B236" s="196"/>
      <c r="C236" s="196"/>
      <c r="D236" s="196"/>
      <c r="E236" s="196"/>
      <c r="F236" s="196"/>
      <c r="G236" s="196"/>
      <c r="H236" s="196"/>
      <c r="I236" s="196"/>
      <c r="J236" s="196"/>
      <c r="K236" s="196"/>
      <c r="L236" s="196"/>
      <c r="M236" s="196"/>
      <c r="N236" s="196"/>
      <c r="O236" s="196"/>
      <c r="P236" s="199"/>
      <c r="Q236" s="196"/>
      <c r="R236" s="196"/>
      <c r="S236" s="196"/>
      <c r="T236" s="200"/>
      <c r="U236" s="201"/>
      <c r="V236" s="200"/>
      <c r="W236" s="196"/>
      <c r="X236" s="196"/>
      <c r="Y236" s="196"/>
      <c r="Z236" s="196"/>
      <c r="AA236" s="196"/>
      <c r="AB236" s="196"/>
      <c r="AC236" s="196"/>
      <c r="AD236" s="196"/>
      <c r="AE236" s="196"/>
      <c r="AF236" s="196"/>
      <c r="AG236" s="196"/>
      <c r="AH236" s="196"/>
      <c r="AI236" s="196"/>
      <c r="AJ236" s="196"/>
      <c r="AK236" s="196"/>
      <c r="AL236" s="196"/>
      <c r="AM236" s="196"/>
      <c r="AN236" s="196"/>
      <c r="AO236" s="196"/>
      <c r="AP236" s="196"/>
      <c r="AQ236" s="196"/>
      <c r="AR236" s="196"/>
      <c r="AS236" s="196"/>
      <c r="AT236" s="196"/>
    </row>
    <row r="237" spans="1:46" x14ac:dyDescent="0.25">
      <c r="A237" s="196"/>
      <c r="B237" s="196"/>
      <c r="C237" s="196"/>
      <c r="D237" s="196"/>
      <c r="E237" s="196"/>
      <c r="F237" s="196"/>
      <c r="G237" s="196"/>
      <c r="H237" s="196"/>
      <c r="I237" s="196"/>
      <c r="J237" s="196"/>
      <c r="K237" s="196"/>
      <c r="L237" s="196"/>
      <c r="M237" s="196"/>
      <c r="N237" s="196"/>
      <c r="O237" s="196"/>
      <c r="P237" s="199"/>
      <c r="Q237" s="196"/>
      <c r="R237" s="196"/>
      <c r="S237" s="196"/>
      <c r="T237" s="200"/>
      <c r="U237" s="201"/>
      <c r="V237" s="200"/>
      <c r="W237" s="196"/>
      <c r="X237" s="196"/>
      <c r="Y237" s="196"/>
      <c r="Z237" s="196"/>
      <c r="AA237" s="196"/>
      <c r="AB237" s="196"/>
      <c r="AC237" s="196"/>
      <c r="AD237" s="196"/>
      <c r="AE237" s="196"/>
      <c r="AF237" s="196"/>
      <c r="AG237" s="196"/>
      <c r="AH237" s="196"/>
      <c r="AI237" s="196"/>
      <c r="AJ237" s="196"/>
      <c r="AK237" s="196"/>
      <c r="AL237" s="196"/>
      <c r="AM237" s="196"/>
      <c r="AN237" s="196"/>
      <c r="AO237" s="196"/>
      <c r="AP237" s="196"/>
      <c r="AQ237" s="196"/>
      <c r="AR237" s="196"/>
      <c r="AS237" s="196"/>
      <c r="AT237" s="196"/>
    </row>
    <row r="238" spans="1:46" x14ac:dyDescent="0.25">
      <c r="A238" s="196"/>
      <c r="B238" s="196"/>
      <c r="C238" s="196"/>
      <c r="D238" s="196"/>
      <c r="E238" s="196"/>
      <c r="F238" s="196"/>
      <c r="G238" s="196"/>
      <c r="H238" s="196"/>
      <c r="I238" s="196"/>
      <c r="J238" s="196"/>
      <c r="K238" s="196"/>
      <c r="L238" s="196"/>
      <c r="M238" s="196"/>
      <c r="N238" s="196"/>
      <c r="O238" s="196"/>
      <c r="P238" s="199"/>
      <c r="Q238" s="196"/>
      <c r="R238" s="196"/>
      <c r="S238" s="196"/>
      <c r="T238" s="200"/>
      <c r="U238" s="201"/>
      <c r="V238" s="200"/>
      <c r="W238" s="196"/>
      <c r="X238" s="196"/>
      <c r="Y238" s="196"/>
      <c r="Z238" s="196"/>
      <c r="AA238" s="196"/>
      <c r="AB238" s="196"/>
      <c r="AC238" s="196"/>
      <c r="AD238" s="196"/>
      <c r="AE238" s="196"/>
      <c r="AF238" s="196"/>
      <c r="AG238" s="196"/>
      <c r="AH238" s="196"/>
      <c r="AI238" s="196"/>
      <c r="AJ238" s="196"/>
      <c r="AK238" s="196"/>
      <c r="AL238" s="196"/>
      <c r="AM238" s="196"/>
      <c r="AN238" s="196"/>
      <c r="AO238" s="196"/>
      <c r="AP238" s="196"/>
      <c r="AQ238" s="196"/>
      <c r="AR238" s="196"/>
      <c r="AS238" s="196"/>
      <c r="AT238" s="196"/>
    </row>
    <row r="239" spans="1:46" x14ac:dyDescent="0.25">
      <c r="A239" s="196"/>
      <c r="B239" s="196"/>
      <c r="C239" s="196"/>
      <c r="D239" s="196"/>
      <c r="E239" s="196"/>
      <c r="F239" s="196"/>
      <c r="G239" s="196"/>
      <c r="H239" s="196"/>
      <c r="I239" s="196"/>
      <c r="J239" s="196"/>
      <c r="K239" s="196"/>
      <c r="L239" s="196"/>
      <c r="M239" s="196"/>
      <c r="N239" s="196"/>
      <c r="O239" s="196"/>
      <c r="P239" s="199"/>
      <c r="Q239" s="196"/>
      <c r="R239" s="196"/>
      <c r="S239" s="196"/>
      <c r="T239" s="200"/>
      <c r="U239" s="201"/>
      <c r="V239" s="200"/>
      <c r="W239" s="196"/>
      <c r="X239" s="196"/>
      <c r="Y239" s="196"/>
      <c r="Z239" s="196"/>
      <c r="AA239" s="196"/>
      <c r="AB239" s="196"/>
      <c r="AC239" s="196"/>
      <c r="AD239" s="196"/>
      <c r="AE239" s="196"/>
      <c r="AF239" s="196"/>
      <c r="AG239" s="196"/>
      <c r="AH239" s="196"/>
      <c r="AI239" s="196"/>
      <c r="AJ239" s="196"/>
      <c r="AK239" s="196"/>
      <c r="AL239" s="196"/>
      <c r="AM239" s="196"/>
      <c r="AN239" s="196"/>
      <c r="AO239" s="196"/>
      <c r="AP239" s="196"/>
      <c r="AQ239" s="196"/>
      <c r="AR239" s="196"/>
      <c r="AS239" s="196"/>
      <c r="AT239" s="196"/>
    </row>
    <row r="240" spans="1:46" x14ac:dyDescent="0.25">
      <c r="A240" s="196"/>
      <c r="B240" s="196"/>
      <c r="C240" s="196"/>
      <c r="D240" s="196"/>
      <c r="E240" s="196"/>
      <c r="F240" s="196"/>
      <c r="G240" s="196"/>
      <c r="H240" s="196"/>
      <c r="I240" s="196"/>
      <c r="J240" s="196"/>
      <c r="K240" s="196"/>
      <c r="L240" s="196"/>
      <c r="M240" s="196"/>
      <c r="N240" s="196"/>
      <c r="O240" s="196"/>
      <c r="P240" s="199"/>
      <c r="Q240" s="196"/>
      <c r="R240" s="196"/>
      <c r="S240" s="196"/>
      <c r="T240" s="200"/>
      <c r="U240" s="201"/>
      <c r="V240" s="200"/>
      <c r="W240" s="196"/>
      <c r="X240" s="196"/>
      <c r="Y240" s="196"/>
      <c r="Z240" s="196"/>
      <c r="AA240" s="196"/>
      <c r="AB240" s="196"/>
      <c r="AC240" s="196"/>
      <c r="AD240" s="196"/>
      <c r="AE240" s="196"/>
      <c r="AF240" s="196"/>
      <c r="AG240" s="196"/>
      <c r="AH240" s="196"/>
      <c r="AI240" s="196"/>
      <c r="AJ240" s="196"/>
      <c r="AK240" s="196"/>
      <c r="AL240" s="196"/>
      <c r="AM240" s="196"/>
      <c r="AN240" s="196"/>
      <c r="AO240" s="196"/>
      <c r="AP240" s="196"/>
      <c r="AQ240" s="196"/>
      <c r="AR240" s="196"/>
      <c r="AS240" s="196"/>
      <c r="AT240" s="196"/>
    </row>
    <row r="241" spans="1:46" x14ac:dyDescent="0.25">
      <c r="A241" s="196"/>
      <c r="B241" s="196"/>
      <c r="C241" s="196"/>
      <c r="D241" s="196"/>
      <c r="E241" s="196"/>
      <c r="F241" s="196"/>
      <c r="G241" s="196"/>
      <c r="H241" s="196"/>
      <c r="I241" s="196"/>
      <c r="J241" s="196"/>
      <c r="K241" s="196"/>
      <c r="L241" s="196"/>
      <c r="M241" s="196"/>
      <c r="N241" s="196"/>
      <c r="O241" s="196"/>
      <c r="P241" s="199"/>
      <c r="Q241" s="196"/>
      <c r="R241" s="196"/>
      <c r="S241" s="196"/>
      <c r="T241" s="200"/>
      <c r="U241" s="201"/>
      <c r="V241" s="200"/>
      <c r="W241" s="196"/>
      <c r="X241" s="196"/>
      <c r="Y241" s="196"/>
      <c r="Z241" s="196"/>
      <c r="AA241" s="196"/>
      <c r="AB241" s="196"/>
      <c r="AC241" s="196"/>
      <c r="AD241" s="196"/>
      <c r="AE241" s="196"/>
      <c r="AF241" s="196"/>
      <c r="AG241" s="196"/>
      <c r="AH241" s="196"/>
      <c r="AI241" s="196"/>
      <c r="AJ241" s="196"/>
      <c r="AK241" s="196"/>
      <c r="AL241" s="196"/>
      <c r="AM241" s="196"/>
      <c r="AN241" s="196"/>
      <c r="AO241" s="196"/>
      <c r="AP241" s="196"/>
      <c r="AQ241" s="196"/>
      <c r="AR241" s="196"/>
      <c r="AS241" s="196"/>
      <c r="AT241" s="196"/>
    </row>
    <row r="242" spans="1:46" x14ac:dyDescent="0.25">
      <c r="A242" s="196"/>
      <c r="B242" s="196"/>
      <c r="C242" s="196"/>
      <c r="D242" s="196"/>
      <c r="E242" s="196"/>
      <c r="F242" s="196"/>
      <c r="G242" s="196"/>
      <c r="H242" s="196"/>
      <c r="I242" s="196"/>
      <c r="J242" s="196"/>
      <c r="K242" s="196"/>
      <c r="L242" s="196"/>
      <c r="M242" s="196"/>
      <c r="N242" s="196"/>
      <c r="O242" s="196"/>
      <c r="P242" s="199"/>
      <c r="Q242" s="196"/>
      <c r="R242" s="196"/>
      <c r="S242" s="196"/>
      <c r="T242" s="200"/>
      <c r="U242" s="201"/>
      <c r="V242" s="200"/>
      <c r="W242" s="196"/>
      <c r="X242" s="196"/>
      <c r="Y242" s="196"/>
      <c r="Z242" s="196"/>
      <c r="AA242" s="196"/>
      <c r="AB242" s="196"/>
      <c r="AC242" s="196"/>
      <c r="AD242" s="196"/>
      <c r="AE242" s="196"/>
      <c r="AF242" s="196"/>
      <c r="AG242" s="196"/>
      <c r="AH242" s="196"/>
      <c r="AI242" s="196"/>
      <c r="AJ242" s="196"/>
      <c r="AK242" s="196"/>
      <c r="AL242" s="196"/>
      <c r="AM242" s="196"/>
      <c r="AN242" s="196"/>
      <c r="AO242" s="196"/>
      <c r="AP242" s="196"/>
      <c r="AQ242" s="196"/>
      <c r="AR242" s="196"/>
      <c r="AS242" s="196"/>
      <c r="AT242" s="196"/>
    </row>
    <row r="243" spans="1:46" x14ac:dyDescent="0.25">
      <c r="A243" s="196"/>
      <c r="B243" s="196"/>
      <c r="C243" s="196"/>
      <c r="D243" s="196"/>
      <c r="E243" s="196"/>
      <c r="F243" s="196"/>
      <c r="G243" s="196"/>
      <c r="H243" s="196"/>
      <c r="I243" s="196"/>
      <c r="J243" s="196"/>
      <c r="K243" s="196"/>
      <c r="L243" s="196"/>
      <c r="M243" s="196"/>
      <c r="N243" s="196"/>
      <c r="O243" s="196"/>
      <c r="P243" s="199"/>
      <c r="Q243" s="196"/>
      <c r="R243" s="196"/>
      <c r="S243" s="196"/>
      <c r="T243" s="200"/>
      <c r="U243" s="201"/>
      <c r="V243" s="200"/>
      <c r="W243" s="196"/>
      <c r="X243" s="196"/>
      <c r="Y243" s="196"/>
      <c r="Z243" s="196"/>
      <c r="AA243" s="196"/>
      <c r="AB243" s="196"/>
      <c r="AC243" s="196"/>
      <c r="AD243" s="196"/>
      <c r="AE243" s="196"/>
      <c r="AF243" s="196"/>
      <c r="AG243" s="196"/>
      <c r="AH243" s="196"/>
      <c r="AI243" s="196"/>
      <c r="AJ243" s="196"/>
      <c r="AK243" s="196"/>
      <c r="AL243" s="196"/>
      <c r="AM243" s="196"/>
      <c r="AN243" s="196"/>
      <c r="AO243" s="196"/>
      <c r="AP243" s="196"/>
      <c r="AQ243" s="196"/>
      <c r="AR243" s="196"/>
      <c r="AS243" s="196"/>
      <c r="AT243" s="196"/>
    </row>
    <row r="244" spans="1:46" x14ac:dyDescent="0.25">
      <c r="A244" s="196"/>
      <c r="B244" s="196"/>
      <c r="C244" s="196"/>
      <c r="D244" s="196"/>
      <c r="E244" s="196"/>
      <c r="F244" s="196"/>
      <c r="G244" s="196"/>
      <c r="H244" s="196"/>
      <c r="I244" s="196"/>
      <c r="J244" s="196"/>
      <c r="K244" s="196"/>
      <c r="L244" s="196"/>
      <c r="M244" s="196"/>
      <c r="N244" s="196"/>
      <c r="O244" s="196"/>
      <c r="P244" s="199"/>
      <c r="Q244" s="196"/>
      <c r="R244" s="196"/>
      <c r="S244" s="196"/>
      <c r="T244" s="200"/>
      <c r="U244" s="201"/>
      <c r="V244" s="200"/>
      <c r="W244" s="196"/>
      <c r="X244" s="196"/>
      <c r="Y244" s="196"/>
      <c r="Z244" s="196"/>
      <c r="AA244" s="196"/>
      <c r="AB244" s="196"/>
      <c r="AC244" s="196"/>
      <c r="AD244" s="196"/>
      <c r="AE244" s="196"/>
      <c r="AF244" s="196"/>
      <c r="AG244" s="196"/>
      <c r="AH244" s="196"/>
      <c r="AI244" s="196"/>
      <c r="AJ244" s="196"/>
      <c r="AK244" s="196"/>
      <c r="AL244" s="196"/>
      <c r="AM244" s="196"/>
      <c r="AN244" s="196"/>
      <c r="AO244" s="196"/>
      <c r="AP244" s="196"/>
      <c r="AQ244" s="196"/>
      <c r="AR244" s="196"/>
      <c r="AS244" s="196"/>
      <c r="AT244" s="196"/>
    </row>
    <row r="245" spans="1:46" x14ac:dyDescent="0.25">
      <c r="A245" s="196"/>
      <c r="B245" s="196"/>
      <c r="C245" s="196"/>
      <c r="D245" s="196"/>
      <c r="E245" s="196"/>
      <c r="F245" s="196"/>
      <c r="G245" s="196"/>
      <c r="H245" s="196"/>
      <c r="I245" s="196"/>
      <c r="J245" s="196"/>
      <c r="K245" s="196"/>
      <c r="L245" s="196"/>
      <c r="M245" s="196"/>
      <c r="N245" s="196"/>
      <c r="O245" s="196"/>
      <c r="P245" s="199"/>
      <c r="Q245" s="196"/>
      <c r="R245" s="196"/>
      <c r="S245" s="196"/>
      <c r="T245" s="200"/>
      <c r="U245" s="201"/>
      <c r="V245" s="200"/>
      <c r="W245" s="196"/>
      <c r="X245" s="196"/>
      <c r="Y245" s="196"/>
      <c r="Z245" s="196"/>
      <c r="AA245" s="196"/>
      <c r="AB245" s="196"/>
      <c r="AC245" s="196"/>
      <c r="AD245" s="196"/>
      <c r="AE245" s="196"/>
      <c r="AF245" s="196"/>
      <c r="AG245" s="196"/>
      <c r="AH245" s="196"/>
      <c r="AI245" s="196"/>
      <c r="AJ245" s="196"/>
      <c r="AK245" s="196"/>
      <c r="AL245" s="196"/>
      <c r="AM245" s="196"/>
      <c r="AN245" s="196"/>
      <c r="AO245" s="196"/>
      <c r="AP245" s="196"/>
      <c r="AQ245" s="196"/>
      <c r="AR245" s="196"/>
      <c r="AS245" s="196"/>
      <c r="AT245" s="196"/>
    </row>
    <row r="246" spans="1:46" x14ac:dyDescent="0.25">
      <c r="A246" s="196"/>
      <c r="B246" s="196"/>
      <c r="C246" s="196"/>
      <c r="D246" s="196"/>
      <c r="E246" s="196"/>
      <c r="F246" s="196"/>
      <c r="G246" s="196"/>
      <c r="H246" s="196"/>
      <c r="I246" s="196"/>
      <c r="J246" s="196"/>
      <c r="K246" s="196"/>
      <c r="L246" s="196"/>
      <c r="M246" s="196"/>
      <c r="N246" s="196"/>
      <c r="O246" s="196"/>
      <c r="P246" s="199"/>
      <c r="Q246" s="196"/>
      <c r="R246" s="196"/>
      <c r="S246" s="196"/>
      <c r="T246" s="200"/>
      <c r="U246" s="201"/>
      <c r="V246" s="200"/>
      <c r="W246" s="196"/>
      <c r="X246" s="196"/>
      <c r="Y246" s="196"/>
      <c r="Z246" s="196"/>
      <c r="AA246" s="196"/>
      <c r="AB246" s="196"/>
      <c r="AC246" s="196"/>
      <c r="AD246" s="196"/>
      <c r="AE246" s="196"/>
      <c r="AF246" s="196"/>
      <c r="AG246" s="196"/>
      <c r="AH246" s="196"/>
      <c r="AI246" s="196"/>
      <c r="AJ246" s="196"/>
      <c r="AK246" s="196"/>
      <c r="AL246" s="196"/>
      <c r="AM246" s="196"/>
      <c r="AN246" s="196"/>
      <c r="AO246" s="196"/>
      <c r="AP246" s="196"/>
      <c r="AQ246" s="196"/>
      <c r="AR246" s="196"/>
      <c r="AS246" s="196"/>
      <c r="AT246" s="196"/>
    </row>
    <row r="247" spans="1:46" x14ac:dyDescent="0.25">
      <c r="A247" s="196"/>
      <c r="B247" s="196"/>
      <c r="C247" s="196"/>
      <c r="D247" s="196"/>
      <c r="E247" s="196"/>
      <c r="F247" s="196"/>
      <c r="G247" s="196"/>
      <c r="H247" s="196"/>
      <c r="I247" s="196"/>
      <c r="J247" s="196"/>
      <c r="K247" s="196"/>
      <c r="L247" s="196"/>
      <c r="M247" s="196"/>
      <c r="N247" s="196"/>
      <c r="O247" s="196"/>
      <c r="P247" s="199"/>
      <c r="Q247" s="196"/>
      <c r="R247" s="196"/>
      <c r="S247" s="196"/>
      <c r="T247" s="200"/>
      <c r="U247" s="201"/>
      <c r="V247" s="200"/>
      <c r="W247" s="196"/>
      <c r="X247" s="196"/>
      <c r="Y247" s="196"/>
      <c r="Z247" s="196"/>
      <c r="AA247" s="196"/>
      <c r="AB247" s="196"/>
      <c r="AC247" s="196"/>
      <c r="AD247" s="196"/>
      <c r="AE247" s="196"/>
      <c r="AF247" s="196"/>
      <c r="AG247" s="196"/>
      <c r="AH247" s="196"/>
      <c r="AI247" s="196"/>
      <c r="AJ247" s="196"/>
      <c r="AK247" s="196"/>
      <c r="AL247" s="196"/>
      <c r="AM247" s="196"/>
      <c r="AN247" s="196"/>
      <c r="AO247" s="196"/>
      <c r="AP247" s="196"/>
      <c r="AQ247" s="196"/>
      <c r="AR247" s="196"/>
      <c r="AS247" s="196"/>
      <c r="AT247" s="196"/>
    </row>
    <row r="248" spans="1:46" x14ac:dyDescent="0.25">
      <c r="A248" s="196"/>
      <c r="B248" s="196"/>
      <c r="C248" s="196"/>
      <c r="D248" s="196"/>
      <c r="E248" s="196"/>
      <c r="F248" s="196"/>
      <c r="G248" s="196"/>
      <c r="H248" s="196"/>
      <c r="I248" s="196"/>
      <c r="J248" s="196"/>
      <c r="K248" s="196"/>
      <c r="L248" s="196"/>
      <c r="M248" s="196"/>
      <c r="N248" s="196"/>
      <c r="O248" s="196"/>
      <c r="P248" s="199"/>
      <c r="Q248" s="196"/>
      <c r="R248" s="196"/>
      <c r="S248" s="196"/>
      <c r="T248" s="200"/>
      <c r="U248" s="201"/>
      <c r="V248" s="200"/>
      <c r="W248" s="196"/>
      <c r="X248" s="196"/>
      <c r="Y248" s="196"/>
      <c r="Z248" s="196"/>
      <c r="AA248" s="196"/>
      <c r="AB248" s="196"/>
      <c r="AC248" s="196"/>
      <c r="AD248" s="196"/>
      <c r="AE248" s="196"/>
      <c r="AF248" s="196"/>
      <c r="AG248" s="196"/>
      <c r="AH248" s="196"/>
      <c r="AI248" s="196"/>
      <c r="AJ248" s="196"/>
      <c r="AK248" s="196"/>
      <c r="AL248" s="196"/>
      <c r="AM248" s="196"/>
      <c r="AN248" s="196"/>
      <c r="AO248" s="196"/>
      <c r="AP248" s="196"/>
      <c r="AQ248" s="196"/>
      <c r="AR248" s="196"/>
      <c r="AS248" s="196"/>
      <c r="AT248" s="196"/>
    </row>
    <row r="249" spans="1:46" x14ac:dyDescent="0.25">
      <c r="A249" s="196"/>
      <c r="B249" s="196"/>
      <c r="C249" s="196"/>
      <c r="D249" s="196"/>
      <c r="E249" s="196"/>
      <c r="F249" s="196"/>
      <c r="G249" s="196"/>
      <c r="H249" s="196"/>
      <c r="I249" s="196"/>
      <c r="J249" s="196"/>
      <c r="K249" s="196"/>
      <c r="L249" s="196"/>
      <c r="M249" s="196"/>
      <c r="N249" s="196"/>
      <c r="O249" s="196"/>
      <c r="P249" s="199"/>
      <c r="Q249" s="196"/>
      <c r="R249" s="196"/>
      <c r="S249" s="196"/>
      <c r="T249" s="200"/>
      <c r="U249" s="201"/>
      <c r="V249" s="200"/>
      <c r="W249" s="196"/>
      <c r="X249" s="196"/>
      <c r="Y249" s="196"/>
      <c r="Z249" s="196"/>
      <c r="AA249" s="196"/>
      <c r="AB249" s="196"/>
      <c r="AC249" s="196"/>
      <c r="AD249" s="196"/>
      <c r="AE249" s="196"/>
      <c r="AF249" s="196"/>
      <c r="AG249" s="196"/>
      <c r="AH249" s="196"/>
      <c r="AI249" s="196"/>
      <c r="AJ249" s="196"/>
      <c r="AK249" s="196"/>
      <c r="AL249" s="196"/>
      <c r="AM249" s="196"/>
      <c r="AN249" s="196"/>
      <c r="AO249" s="196"/>
      <c r="AP249" s="196"/>
      <c r="AQ249" s="196"/>
      <c r="AR249" s="196"/>
      <c r="AS249" s="196"/>
      <c r="AT249" s="196"/>
    </row>
    <row r="250" spans="1:46" x14ac:dyDescent="0.25">
      <c r="A250" s="196"/>
      <c r="B250" s="196"/>
      <c r="C250" s="196"/>
      <c r="D250" s="196"/>
      <c r="E250" s="196"/>
      <c r="F250" s="196"/>
      <c r="G250" s="196"/>
      <c r="H250" s="196"/>
      <c r="I250" s="196"/>
      <c r="J250" s="196"/>
      <c r="K250" s="196"/>
      <c r="L250" s="196"/>
      <c r="M250" s="196"/>
      <c r="N250" s="196"/>
      <c r="O250" s="196"/>
      <c r="P250" s="199"/>
      <c r="Q250" s="196"/>
      <c r="R250" s="196"/>
      <c r="S250" s="196"/>
      <c r="T250" s="200"/>
      <c r="U250" s="201"/>
      <c r="V250" s="200"/>
      <c r="W250" s="196"/>
      <c r="X250" s="196"/>
      <c r="Y250" s="196"/>
      <c r="Z250" s="196"/>
      <c r="AA250" s="196"/>
      <c r="AB250" s="196"/>
      <c r="AC250" s="196"/>
      <c r="AD250" s="196"/>
      <c r="AE250" s="196"/>
      <c r="AF250" s="196"/>
      <c r="AG250" s="196"/>
      <c r="AH250" s="196"/>
      <c r="AI250" s="196"/>
      <c r="AJ250" s="196"/>
      <c r="AK250" s="196"/>
      <c r="AL250" s="196"/>
      <c r="AM250" s="196"/>
      <c r="AN250" s="196"/>
      <c r="AO250" s="196"/>
      <c r="AP250" s="196"/>
      <c r="AQ250" s="196"/>
      <c r="AR250" s="196"/>
      <c r="AS250" s="196"/>
      <c r="AT250" s="196"/>
    </row>
    <row r="251" spans="1:46" x14ac:dyDescent="0.25">
      <c r="A251" s="196"/>
      <c r="B251" s="196"/>
      <c r="C251" s="196"/>
      <c r="D251" s="196"/>
      <c r="E251" s="196"/>
      <c r="F251" s="196"/>
      <c r="G251" s="196"/>
      <c r="H251" s="196"/>
      <c r="I251" s="196"/>
      <c r="J251" s="196"/>
      <c r="K251" s="196"/>
      <c r="L251" s="196"/>
      <c r="M251" s="196"/>
      <c r="N251" s="196"/>
      <c r="O251" s="196"/>
      <c r="P251" s="199"/>
      <c r="Q251" s="196"/>
      <c r="R251" s="196"/>
      <c r="S251" s="196"/>
      <c r="T251" s="200"/>
      <c r="U251" s="201"/>
      <c r="V251" s="200"/>
      <c r="W251" s="196"/>
      <c r="X251" s="196"/>
      <c r="Y251" s="196"/>
      <c r="Z251" s="196"/>
      <c r="AA251" s="196"/>
      <c r="AB251" s="196"/>
      <c r="AC251" s="196"/>
      <c r="AD251" s="196"/>
      <c r="AE251" s="196"/>
      <c r="AF251" s="196"/>
      <c r="AG251" s="196"/>
      <c r="AH251" s="196"/>
      <c r="AI251" s="196"/>
      <c r="AJ251" s="196"/>
      <c r="AK251" s="196"/>
      <c r="AL251" s="196"/>
      <c r="AM251" s="196"/>
      <c r="AN251" s="196"/>
      <c r="AO251" s="196"/>
      <c r="AP251" s="196"/>
      <c r="AQ251" s="196"/>
      <c r="AR251" s="196"/>
      <c r="AS251" s="196"/>
      <c r="AT251" s="196"/>
    </row>
    <row r="252" spans="1:46" x14ac:dyDescent="0.25">
      <c r="A252" s="196"/>
      <c r="B252" s="196"/>
      <c r="C252" s="196"/>
      <c r="D252" s="196"/>
      <c r="E252" s="196"/>
      <c r="F252" s="196"/>
      <c r="G252" s="196"/>
      <c r="H252" s="196"/>
      <c r="I252" s="196"/>
      <c r="J252" s="196"/>
      <c r="K252" s="196"/>
      <c r="L252" s="196"/>
      <c r="M252" s="196"/>
      <c r="N252" s="196"/>
      <c r="O252" s="196"/>
      <c r="P252" s="199"/>
      <c r="Q252" s="196"/>
      <c r="R252" s="196"/>
      <c r="S252" s="196"/>
      <c r="T252" s="200"/>
      <c r="U252" s="201"/>
      <c r="V252" s="200"/>
      <c r="W252" s="196"/>
      <c r="X252" s="196"/>
      <c r="Y252" s="196"/>
      <c r="Z252" s="196"/>
      <c r="AA252" s="196"/>
      <c r="AB252" s="196"/>
      <c r="AC252" s="196"/>
      <c r="AD252" s="196"/>
      <c r="AE252" s="196"/>
      <c r="AF252" s="196"/>
      <c r="AG252" s="196"/>
      <c r="AH252" s="196"/>
      <c r="AI252" s="196"/>
      <c r="AJ252" s="196"/>
      <c r="AK252" s="196"/>
      <c r="AL252" s="196"/>
      <c r="AM252" s="196"/>
      <c r="AN252" s="196"/>
      <c r="AO252" s="196"/>
      <c r="AP252" s="196"/>
      <c r="AQ252" s="196"/>
      <c r="AR252" s="196"/>
      <c r="AS252" s="196"/>
      <c r="AT252" s="196"/>
    </row>
    <row r="253" spans="1:46" x14ac:dyDescent="0.25">
      <c r="A253" s="196"/>
      <c r="B253" s="196"/>
      <c r="C253" s="196"/>
      <c r="D253" s="196"/>
      <c r="E253" s="196"/>
      <c r="F253" s="196"/>
      <c r="G253" s="196"/>
      <c r="H253" s="196"/>
      <c r="I253" s="196"/>
      <c r="J253" s="196"/>
      <c r="K253" s="196"/>
      <c r="L253" s="196"/>
      <c r="M253" s="196"/>
      <c r="N253" s="196"/>
      <c r="O253" s="196"/>
      <c r="P253" s="199"/>
      <c r="Q253" s="196"/>
      <c r="R253" s="196"/>
      <c r="S253" s="196"/>
      <c r="T253" s="200"/>
      <c r="U253" s="201"/>
      <c r="V253" s="200"/>
      <c r="W253" s="196"/>
      <c r="X253" s="196"/>
      <c r="Y253" s="196"/>
      <c r="Z253" s="196"/>
      <c r="AA253" s="196"/>
      <c r="AB253" s="196"/>
      <c r="AC253" s="196"/>
      <c r="AD253" s="196"/>
      <c r="AE253" s="196"/>
      <c r="AF253" s="196"/>
      <c r="AG253" s="196"/>
      <c r="AH253" s="196"/>
      <c r="AI253" s="196"/>
      <c r="AJ253" s="196"/>
      <c r="AK253" s="196"/>
      <c r="AL253" s="196"/>
      <c r="AM253" s="196"/>
      <c r="AN253" s="196"/>
      <c r="AO253" s="196"/>
      <c r="AP253" s="196"/>
      <c r="AQ253" s="196"/>
      <c r="AR253" s="196"/>
      <c r="AS253" s="196"/>
      <c r="AT253" s="196"/>
    </row>
    <row r="254" spans="1:46" x14ac:dyDescent="0.25">
      <c r="A254" s="196"/>
      <c r="B254" s="196"/>
      <c r="C254" s="196"/>
      <c r="D254" s="196"/>
      <c r="E254" s="196"/>
      <c r="F254" s="196"/>
      <c r="G254" s="196"/>
      <c r="H254" s="196"/>
      <c r="I254" s="196"/>
      <c r="J254" s="196"/>
      <c r="K254" s="196"/>
      <c r="L254" s="196"/>
      <c r="M254" s="196"/>
      <c r="N254" s="196"/>
      <c r="O254" s="196"/>
      <c r="P254" s="199"/>
      <c r="Q254" s="196"/>
      <c r="R254" s="196"/>
      <c r="S254" s="196"/>
      <c r="T254" s="200"/>
      <c r="U254" s="201"/>
      <c r="V254" s="200"/>
      <c r="W254" s="196"/>
      <c r="X254" s="196"/>
      <c r="Y254" s="196"/>
      <c r="Z254" s="196"/>
      <c r="AA254" s="196"/>
      <c r="AB254" s="196"/>
      <c r="AC254" s="196"/>
      <c r="AD254" s="196"/>
      <c r="AE254" s="196"/>
      <c r="AF254" s="196"/>
      <c r="AG254" s="196"/>
      <c r="AH254" s="196"/>
      <c r="AI254" s="196"/>
      <c r="AJ254" s="196"/>
      <c r="AK254" s="196"/>
      <c r="AL254" s="196"/>
      <c r="AM254" s="196"/>
      <c r="AN254" s="196"/>
      <c r="AO254" s="196"/>
      <c r="AP254" s="196"/>
      <c r="AQ254" s="196"/>
      <c r="AR254" s="196"/>
      <c r="AS254" s="196"/>
      <c r="AT254" s="196"/>
    </row>
    <row r="255" spans="1:46" x14ac:dyDescent="0.25">
      <c r="A255" s="196"/>
      <c r="B255" s="196"/>
      <c r="C255" s="196"/>
      <c r="D255" s="196"/>
      <c r="E255" s="196"/>
      <c r="F255" s="196"/>
      <c r="G255" s="196"/>
      <c r="H255" s="196"/>
      <c r="I255" s="196"/>
      <c r="J255" s="196"/>
      <c r="K255" s="196"/>
      <c r="L255" s="196"/>
      <c r="M255" s="196"/>
      <c r="N255" s="196"/>
      <c r="O255" s="196"/>
      <c r="P255" s="199"/>
      <c r="Q255" s="196"/>
      <c r="R255" s="196"/>
      <c r="S255" s="196"/>
      <c r="T255" s="200"/>
      <c r="U255" s="201"/>
      <c r="V255" s="200"/>
      <c r="W255" s="196"/>
      <c r="X255" s="196"/>
      <c r="Y255" s="196"/>
      <c r="Z255" s="196"/>
      <c r="AA255" s="196"/>
      <c r="AB255" s="196"/>
      <c r="AC255" s="196"/>
      <c r="AD255" s="196"/>
      <c r="AE255" s="196"/>
      <c r="AF255" s="196"/>
      <c r="AG255" s="196"/>
      <c r="AH255" s="196"/>
      <c r="AI255" s="196"/>
      <c r="AJ255" s="196"/>
      <c r="AK255" s="196"/>
      <c r="AL255" s="196"/>
      <c r="AM255" s="196"/>
      <c r="AN255" s="196"/>
      <c r="AO255" s="196"/>
      <c r="AP255" s="196"/>
      <c r="AQ255" s="196"/>
      <c r="AR255" s="196"/>
      <c r="AS255" s="196"/>
      <c r="AT255" s="196"/>
    </row>
    <row r="256" spans="1:46" x14ac:dyDescent="0.25">
      <c r="A256" s="196"/>
      <c r="B256" s="196"/>
      <c r="C256" s="196"/>
      <c r="D256" s="196"/>
      <c r="E256" s="196"/>
      <c r="F256" s="196"/>
      <c r="G256" s="196"/>
      <c r="H256" s="196"/>
      <c r="I256" s="196"/>
      <c r="J256" s="196"/>
      <c r="K256" s="196"/>
      <c r="L256" s="196"/>
      <c r="M256" s="196"/>
      <c r="N256" s="196"/>
      <c r="O256" s="196"/>
      <c r="P256" s="199"/>
      <c r="Q256" s="196"/>
      <c r="R256" s="196"/>
      <c r="S256" s="196"/>
      <c r="T256" s="200"/>
      <c r="U256" s="201"/>
      <c r="V256" s="200"/>
      <c r="W256" s="196"/>
      <c r="X256" s="196"/>
      <c r="Y256" s="196"/>
      <c r="Z256" s="196"/>
      <c r="AA256" s="196"/>
      <c r="AB256" s="196"/>
      <c r="AC256" s="196"/>
      <c r="AD256" s="196"/>
      <c r="AE256" s="196"/>
      <c r="AF256" s="196"/>
      <c r="AG256" s="196"/>
      <c r="AH256" s="196"/>
      <c r="AI256" s="196"/>
      <c r="AJ256" s="196"/>
      <c r="AK256" s="196"/>
      <c r="AL256" s="196"/>
      <c r="AM256" s="196"/>
      <c r="AN256" s="196"/>
      <c r="AO256" s="196"/>
      <c r="AP256" s="196"/>
      <c r="AQ256" s="196"/>
      <c r="AR256" s="196"/>
      <c r="AS256" s="196"/>
      <c r="AT256" s="196"/>
    </row>
    <row r="257" spans="1:46" x14ac:dyDescent="0.25">
      <c r="A257" s="196"/>
      <c r="B257" s="196"/>
      <c r="C257" s="196"/>
      <c r="D257" s="196"/>
      <c r="E257" s="196"/>
      <c r="F257" s="196"/>
      <c r="G257" s="196"/>
      <c r="H257" s="196"/>
      <c r="I257" s="196"/>
      <c r="J257" s="196"/>
      <c r="K257" s="196"/>
      <c r="L257" s="196"/>
      <c r="M257" s="196"/>
      <c r="N257" s="196"/>
      <c r="O257" s="196"/>
      <c r="P257" s="199"/>
      <c r="Q257" s="196"/>
      <c r="R257" s="196"/>
      <c r="S257" s="196"/>
      <c r="T257" s="200"/>
      <c r="U257" s="201"/>
      <c r="V257" s="200"/>
      <c r="W257" s="196"/>
      <c r="X257" s="196"/>
      <c r="Y257" s="196"/>
      <c r="Z257" s="196"/>
      <c r="AA257" s="196"/>
      <c r="AB257" s="196"/>
      <c r="AC257" s="196"/>
      <c r="AD257" s="196"/>
      <c r="AE257" s="196"/>
      <c r="AF257" s="196"/>
      <c r="AG257" s="196"/>
      <c r="AH257" s="196"/>
      <c r="AI257" s="196"/>
      <c r="AJ257" s="196"/>
      <c r="AK257" s="196"/>
      <c r="AL257" s="196"/>
      <c r="AM257" s="196"/>
      <c r="AN257" s="196"/>
      <c r="AO257" s="196"/>
      <c r="AP257" s="196"/>
      <c r="AQ257" s="196"/>
      <c r="AR257" s="196"/>
      <c r="AS257" s="196"/>
      <c r="AT257" s="196"/>
    </row>
    <row r="258" spans="1:46" x14ac:dyDescent="0.25">
      <c r="A258" s="196"/>
      <c r="B258" s="196"/>
      <c r="C258" s="196"/>
      <c r="D258" s="196"/>
      <c r="E258" s="196"/>
      <c r="F258" s="196"/>
      <c r="G258" s="196"/>
      <c r="H258" s="196"/>
      <c r="I258" s="196"/>
      <c r="J258" s="196"/>
      <c r="K258" s="196"/>
      <c r="L258" s="196"/>
      <c r="M258" s="196"/>
      <c r="N258" s="196"/>
      <c r="O258" s="196"/>
      <c r="P258" s="199"/>
      <c r="Q258" s="196"/>
      <c r="R258" s="196"/>
      <c r="S258" s="196"/>
      <c r="T258" s="200"/>
      <c r="U258" s="201"/>
      <c r="V258" s="200"/>
      <c r="W258" s="196"/>
      <c r="X258" s="196"/>
      <c r="Y258" s="196"/>
      <c r="Z258" s="196"/>
      <c r="AA258" s="196"/>
      <c r="AB258" s="196"/>
      <c r="AC258" s="196"/>
      <c r="AD258" s="196"/>
      <c r="AE258" s="196"/>
      <c r="AF258" s="196"/>
      <c r="AG258" s="196"/>
      <c r="AH258" s="196"/>
      <c r="AI258" s="196"/>
      <c r="AJ258" s="196"/>
      <c r="AK258" s="196"/>
      <c r="AL258" s="196"/>
      <c r="AM258" s="196"/>
      <c r="AN258" s="196"/>
      <c r="AO258" s="196"/>
      <c r="AP258" s="196"/>
      <c r="AQ258" s="196"/>
      <c r="AR258" s="196"/>
      <c r="AS258" s="196"/>
      <c r="AT258" s="196"/>
    </row>
    <row r="259" spans="1:46" x14ac:dyDescent="0.25">
      <c r="A259" s="196"/>
      <c r="B259" s="196"/>
      <c r="C259" s="196"/>
      <c r="D259" s="196"/>
      <c r="E259" s="196"/>
      <c r="F259" s="196"/>
      <c r="G259" s="196"/>
      <c r="H259" s="196"/>
      <c r="I259" s="196"/>
      <c r="J259" s="196"/>
      <c r="K259" s="196"/>
      <c r="L259" s="196"/>
      <c r="M259" s="196"/>
      <c r="N259" s="196"/>
      <c r="O259" s="196"/>
      <c r="P259" s="199"/>
      <c r="Q259" s="196"/>
      <c r="R259" s="196"/>
      <c r="S259" s="196"/>
      <c r="T259" s="200"/>
      <c r="U259" s="201"/>
      <c r="V259" s="200"/>
      <c r="W259" s="196"/>
      <c r="X259" s="196"/>
      <c r="Y259" s="196"/>
      <c r="Z259" s="196"/>
      <c r="AA259" s="196"/>
      <c r="AB259" s="196"/>
      <c r="AC259" s="196"/>
      <c r="AD259" s="196"/>
      <c r="AE259" s="196"/>
      <c r="AF259" s="196"/>
      <c r="AG259" s="196"/>
      <c r="AH259" s="196"/>
      <c r="AI259" s="196"/>
      <c r="AJ259" s="196"/>
      <c r="AK259" s="196"/>
      <c r="AL259" s="196"/>
      <c r="AM259" s="196"/>
      <c r="AN259" s="196"/>
      <c r="AO259" s="196"/>
      <c r="AP259" s="196"/>
      <c r="AQ259" s="196"/>
      <c r="AR259" s="196"/>
      <c r="AS259" s="196"/>
      <c r="AT259" s="196"/>
    </row>
    <row r="260" spans="1:46" x14ac:dyDescent="0.25">
      <c r="A260" s="196"/>
      <c r="B260" s="196"/>
      <c r="C260" s="196"/>
      <c r="D260" s="196"/>
      <c r="E260" s="196"/>
      <c r="F260" s="196"/>
      <c r="G260" s="196"/>
      <c r="H260" s="196"/>
      <c r="I260" s="196"/>
      <c r="J260" s="196"/>
      <c r="K260" s="196"/>
      <c r="L260" s="196"/>
      <c r="M260" s="196"/>
      <c r="N260" s="196"/>
      <c r="O260" s="196"/>
      <c r="P260" s="199"/>
      <c r="Q260" s="196"/>
      <c r="R260" s="196"/>
      <c r="S260" s="196"/>
      <c r="T260" s="200"/>
      <c r="U260" s="201"/>
      <c r="V260" s="200"/>
      <c r="W260" s="196"/>
      <c r="X260" s="196"/>
      <c r="Y260" s="196"/>
      <c r="Z260" s="196"/>
      <c r="AA260" s="196"/>
      <c r="AB260" s="196"/>
      <c r="AC260" s="196"/>
      <c r="AD260" s="196"/>
      <c r="AE260" s="196"/>
      <c r="AF260" s="196"/>
      <c r="AG260" s="196"/>
      <c r="AH260" s="196"/>
      <c r="AI260" s="196"/>
      <c r="AJ260" s="196"/>
      <c r="AK260" s="196"/>
      <c r="AL260" s="196"/>
      <c r="AM260" s="196"/>
      <c r="AN260" s="196"/>
      <c r="AO260" s="196"/>
      <c r="AP260" s="196"/>
      <c r="AQ260" s="196"/>
      <c r="AR260" s="196"/>
      <c r="AS260" s="196"/>
      <c r="AT260" s="196"/>
    </row>
    <row r="261" spans="1:46" x14ac:dyDescent="0.25">
      <c r="A261" s="196"/>
      <c r="B261" s="196"/>
      <c r="C261" s="196"/>
      <c r="D261" s="196"/>
      <c r="E261" s="196"/>
      <c r="F261" s="196"/>
      <c r="G261" s="196"/>
      <c r="H261" s="196"/>
      <c r="I261" s="196"/>
      <c r="J261" s="196"/>
      <c r="K261" s="196"/>
      <c r="L261" s="196"/>
      <c r="M261" s="196"/>
      <c r="N261" s="196"/>
      <c r="O261" s="196"/>
      <c r="P261" s="199"/>
      <c r="Q261" s="196"/>
      <c r="R261" s="196"/>
      <c r="S261" s="196"/>
      <c r="T261" s="200"/>
      <c r="U261" s="201"/>
      <c r="V261" s="200"/>
      <c r="W261" s="196"/>
      <c r="X261" s="196"/>
      <c r="Y261" s="196"/>
      <c r="Z261" s="196"/>
      <c r="AA261" s="196"/>
      <c r="AB261" s="196"/>
      <c r="AC261" s="196"/>
      <c r="AD261" s="196"/>
      <c r="AE261" s="196"/>
      <c r="AF261" s="196"/>
      <c r="AG261" s="196"/>
      <c r="AH261" s="196"/>
      <c r="AI261" s="196"/>
      <c r="AJ261" s="196"/>
      <c r="AK261" s="196"/>
      <c r="AL261" s="196"/>
      <c r="AM261" s="196"/>
      <c r="AN261" s="196"/>
      <c r="AO261" s="196"/>
      <c r="AP261" s="196"/>
      <c r="AQ261" s="196"/>
      <c r="AR261" s="196"/>
      <c r="AS261" s="196"/>
      <c r="AT261" s="196"/>
    </row>
    <row r="262" spans="1:46" x14ac:dyDescent="0.25">
      <c r="A262" s="196"/>
      <c r="B262" s="196"/>
      <c r="C262" s="196"/>
      <c r="D262" s="196"/>
      <c r="E262" s="196"/>
      <c r="F262" s="196"/>
      <c r="G262" s="196"/>
      <c r="H262" s="196"/>
      <c r="I262" s="196"/>
      <c r="J262" s="196"/>
      <c r="K262" s="196"/>
      <c r="L262" s="196"/>
      <c r="M262" s="196"/>
      <c r="N262" s="196"/>
      <c r="O262" s="196"/>
      <c r="P262" s="199"/>
      <c r="Q262" s="196"/>
      <c r="R262" s="196"/>
      <c r="S262" s="196"/>
      <c r="T262" s="200"/>
      <c r="U262" s="201"/>
      <c r="V262" s="200"/>
      <c r="W262" s="196"/>
      <c r="X262" s="196"/>
      <c r="Y262" s="196"/>
      <c r="Z262" s="196"/>
      <c r="AA262" s="196"/>
      <c r="AB262" s="196"/>
      <c r="AC262" s="196"/>
      <c r="AD262" s="196"/>
      <c r="AE262" s="196"/>
      <c r="AF262" s="196"/>
      <c r="AG262" s="196"/>
      <c r="AH262" s="196"/>
      <c r="AI262" s="196"/>
      <c r="AJ262" s="196"/>
      <c r="AK262" s="196"/>
      <c r="AL262" s="196"/>
      <c r="AM262" s="196"/>
      <c r="AN262" s="196"/>
      <c r="AO262" s="196"/>
      <c r="AP262" s="196"/>
      <c r="AQ262" s="196"/>
      <c r="AR262" s="196"/>
      <c r="AS262" s="196"/>
      <c r="AT262" s="196"/>
    </row>
    <row r="263" spans="1:46" x14ac:dyDescent="0.25">
      <c r="A263" s="196"/>
      <c r="B263" s="196"/>
      <c r="C263" s="196"/>
      <c r="D263" s="196"/>
      <c r="E263" s="196"/>
      <c r="F263" s="196"/>
      <c r="G263" s="196"/>
      <c r="H263" s="196"/>
      <c r="I263" s="196"/>
      <c r="J263" s="196"/>
      <c r="K263" s="196"/>
      <c r="L263" s="196"/>
      <c r="M263" s="196"/>
      <c r="N263" s="196"/>
      <c r="O263" s="196"/>
      <c r="P263" s="199"/>
      <c r="Q263" s="196"/>
      <c r="R263" s="196"/>
      <c r="S263" s="196"/>
      <c r="T263" s="200"/>
      <c r="U263" s="201"/>
      <c r="V263" s="200"/>
      <c r="W263" s="196"/>
      <c r="X263" s="196"/>
      <c r="Y263" s="196"/>
      <c r="Z263" s="196"/>
      <c r="AA263" s="196"/>
      <c r="AB263" s="196"/>
      <c r="AC263" s="196"/>
      <c r="AD263" s="196"/>
      <c r="AE263" s="196"/>
      <c r="AF263" s="196"/>
      <c r="AG263" s="196"/>
      <c r="AH263" s="196"/>
      <c r="AI263" s="196"/>
      <c r="AJ263" s="196"/>
      <c r="AK263" s="196"/>
      <c r="AL263" s="196"/>
      <c r="AM263" s="196"/>
      <c r="AN263" s="196"/>
      <c r="AO263" s="196"/>
      <c r="AP263" s="196"/>
      <c r="AQ263" s="196"/>
      <c r="AR263" s="196"/>
      <c r="AS263" s="196"/>
      <c r="AT263" s="196"/>
    </row>
    <row r="264" spans="1:46" x14ac:dyDescent="0.25">
      <c r="A264" s="196"/>
      <c r="B264" s="196"/>
      <c r="C264" s="196"/>
      <c r="D264" s="196"/>
      <c r="E264" s="196"/>
      <c r="F264" s="196"/>
      <c r="G264" s="196"/>
      <c r="H264" s="196"/>
      <c r="I264" s="196"/>
      <c r="J264" s="196"/>
      <c r="K264" s="196"/>
      <c r="L264" s="196"/>
      <c r="M264" s="196"/>
      <c r="N264" s="196"/>
      <c r="O264" s="196"/>
      <c r="P264" s="199"/>
      <c r="Q264" s="196"/>
      <c r="R264" s="196"/>
      <c r="S264" s="196"/>
      <c r="T264" s="200"/>
      <c r="U264" s="201"/>
      <c r="V264" s="200"/>
      <c r="W264" s="196"/>
      <c r="X264" s="196"/>
      <c r="Y264" s="196"/>
      <c r="Z264" s="196"/>
      <c r="AA264" s="196"/>
      <c r="AB264" s="196"/>
      <c r="AC264" s="196"/>
      <c r="AD264" s="196"/>
      <c r="AE264" s="196"/>
      <c r="AF264" s="196"/>
      <c r="AG264" s="196"/>
      <c r="AH264" s="196"/>
      <c r="AI264" s="196"/>
      <c r="AJ264" s="196"/>
      <c r="AK264" s="196"/>
      <c r="AL264" s="196"/>
      <c r="AM264" s="196"/>
      <c r="AN264" s="196"/>
      <c r="AO264" s="196"/>
      <c r="AP264" s="196"/>
      <c r="AQ264" s="196"/>
      <c r="AR264" s="196"/>
      <c r="AS264" s="196"/>
      <c r="AT264" s="196"/>
    </row>
    <row r="265" spans="1:46" x14ac:dyDescent="0.25">
      <c r="A265" s="196"/>
      <c r="B265" s="196"/>
      <c r="C265" s="196"/>
      <c r="D265" s="196"/>
      <c r="E265" s="196"/>
      <c r="F265" s="196"/>
      <c r="G265" s="196"/>
      <c r="H265" s="196"/>
      <c r="I265" s="196"/>
      <c r="J265" s="196"/>
      <c r="K265" s="196"/>
      <c r="L265" s="196"/>
      <c r="M265" s="196"/>
      <c r="N265" s="196"/>
      <c r="O265" s="196"/>
      <c r="P265" s="199"/>
      <c r="Q265" s="196"/>
      <c r="R265" s="196"/>
      <c r="S265" s="196"/>
      <c r="T265" s="200"/>
      <c r="U265" s="201"/>
      <c r="V265" s="200"/>
      <c r="W265" s="196"/>
      <c r="X265" s="196"/>
      <c r="Y265" s="196"/>
      <c r="Z265" s="196"/>
      <c r="AA265" s="196"/>
      <c r="AB265" s="196"/>
      <c r="AC265" s="196"/>
      <c r="AD265" s="196"/>
      <c r="AE265" s="196"/>
      <c r="AF265" s="196"/>
      <c r="AG265" s="196"/>
      <c r="AH265" s="196"/>
      <c r="AI265" s="196"/>
      <c r="AJ265" s="196"/>
      <c r="AK265" s="196"/>
      <c r="AL265" s="196"/>
      <c r="AM265" s="196"/>
      <c r="AN265" s="196"/>
      <c r="AO265" s="196"/>
      <c r="AP265" s="196"/>
      <c r="AQ265" s="196"/>
      <c r="AR265" s="196"/>
      <c r="AS265" s="196"/>
      <c r="AT265" s="196"/>
    </row>
    <row r="266" spans="1:46" x14ac:dyDescent="0.25">
      <c r="A266" s="196"/>
      <c r="B266" s="196"/>
      <c r="C266" s="196"/>
      <c r="D266" s="196"/>
      <c r="E266" s="196"/>
      <c r="F266" s="196"/>
      <c r="G266" s="196"/>
      <c r="H266" s="196"/>
      <c r="I266" s="196"/>
      <c r="J266" s="196"/>
      <c r="K266" s="196"/>
      <c r="L266" s="196"/>
      <c r="M266" s="196"/>
      <c r="N266" s="196"/>
      <c r="O266" s="196"/>
      <c r="P266" s="199"/>
      <c r="Q266" s="196"/>
      <c r="R266" s="196"/>
      <c r="S266" s="196"/>
      <c r="T266" s="200"/>
      <c r="U266" s="201"/>
      <c r="V266" s="200"/>
      <c r="W266" s="196"/>
      <c r="X266" s="196"/>
      <c r="Y266" s="196"/>
      <c r="Z266" s="196"/>
      <c r="AA266" s="196"/>
      <c r="AB266" s="196"/>
      <c r="AC266" s="196"/>
      <c r="AD266" s="196"/>
      <c r="AE266" s="196"/>
      <c r="AF266" s="196"/>
      <c r="AG266" s="196"/>
      <c r="AH266" s="196"/>
      <c r="AI266" s="196"/>
      <c r="AJ266" s="196"/>
      <c r="AK266" s="196"/>
      <c r="AL266" s="196"/>
      <c r="AM266" s="196"/>
      <c r="AN266" s="196"/>
      <c r="AO266" s="196"/>
      <c r="AP266" s="196"/>
      <c r="AQ266" s="196"/>
      <c r="AR266" s="196"/>
      <c r="AS266" s="196"/>
      <c r="AT266" s="196"/>
    </row>
    <row r="267" spans="1:46" x14ac:dyDescent="0.25">
      <c r="A267" s="196"/>
      <c r="B267" s="196"/>
      <c r="C267" s="196"/>
      <c r="D267" s="196"/>
      <c r="E267" s="196"/>
      <c r="F267" s="196"/>
      <c r="G267" s="196"/>
      <c r="H267" s="196"/>
      <c r="I267" s="196"/>
      <c r="J267" s="196"/>
      <c r="K267" s="196"/>
      <c r="L267" s="196"/>
      <c r="M267" s="196"/>
      <c r="N267" s="196"/>
      <c r="O267" s="196"/>
      <c r="P267" s="199"/>
      <c r="Q267" s="196"/>
      <c r="R267" s="196"/>
      <c r="S267" s="196"/>
      <c r="T267" s="200"/>
      <c r="U267" s="201"/>
      <c r="V267" s="200"/>
      <c r="W267" s="196"/>
      <c r="X267" s="196"/>
      <c r="Y267" s="196"/>
      <c r="Z267" s="196"/>
      <c r="AA267" s="196"/>
      <c r="AB267" s="196"/>
      <c r="AC267" s="196"/>
      <c r="AD267" s="196"/>
      <c r="AE267" s="196"/>
      <c r="AF267" s="196"/>
      <c r="AG267" s="196"/>
      <c r="AH267" s="196"/>
      <c r="AI267" s="196"/>
      <c r="AJ267" s="196"/>
      <c r="AK267" s="196"/>
      <c r="AL267" s="196"/>
      <c r="AM267" s="196"/>
      <c r="AN267" s="196"/>
      <c r="AO267" s="196"/>
      <c r="AP267" s="196"/>
      <c r="AQ267" s="196"/>
      <c r="AR267" s="196"/>
      <c r="AS267" s="196"/>
      <c r="AT267" s="196"/>
    </row>
    <row r="268" spans="1:46" x14ac:dyDescent="0.25">
      <c r="A268" s="196"/>
      <c r="B268" s="196"/>
      <c r="C268" s="196"/>
      <c r="D268" s="196"/>
      <c r="E268" s="196"/>
      <c r="F268" s="196"/>
      <c r="G268" s="196"/>
      <c r="H268" s="196"/>
      <c r="I268" s="196"/>
      <c r="J268" s="196"/>
      <c r="K268" s="196"/>
      <c r="L268" s="196"/>
      <c r="M268" s="196"/>
      <c r="N268" s="196"/>
      <c r="O268" s="196"/>
      <c r="P268" s="199"/>
      <c r="Q268" s="196"/>
      <c r="R268" s="196"/>
      <c r="S268" s="196"/>
      <c r="T268" s="200"/>
      <c r="U268" s="201"/>
      <c r="V268" s="200"/>
      <c r="W268" s="196"/>
      <c r="X268" s="196"/>
      <c r="Y268" s="196"/>
      <c r="Z268" s="196"/>
      <c r="AA268" s="196"/>
      <c r="AB268" s="196"/>
      <c r="AC268" s="196"/>
      <c r="AD268" s="196"/>
      <c r="AE268" s="196"/>
      <c r="AF268" s="196"/>
      <c r="AG268" s="196"/>
      <c r="AH268" s="196"/>
      <c r="AI268" s="196"/>
      <c r="AJ268" s="196"/>
      <c r="AK268" s="196"/>
      <c r="AL268" s="196"/>
      <c r="AM268" s="196"/>
      <c r="AN268" s="196"/>
      <c r="AO268" s="196"/>
      <c r="AP268" s="196"/>
      <c r="AQ268" s="196"/>
      <c r="AR268" s="196"/>
      <c r="AS268" s="196"/>
      <c r="AT268" s="196"/>
    </row>
    <row r="269" spans="1:46" x14ac:dyDescent="0.25">
      <c r="A269" s="196"/>
      <c r="B269" s="196"/>
      <c r="C269" s="196"/>
      <c r="D269" s="196"/>
      <c r="E269" s="196"/>
      <c r="F269" s="196"/>
      <c r="G269" s="196"/>
      <c r="H269" s="196"/>
      <c r="I269" s="196"/>
      <c r="J269" s="196"/>
      <c r="K269" s="196"/>
      <c r="L269" s="196"/>
      <c r="M269" s="196"/>
      <c r="N269" s="196"/>
      <c r="O269" s="196"/>
      <c r="P269" s="199"/>
      <c r="Q269" s="196"/>
      <c r="R269" s="196"/>
      <c r="S269" s="196"/>
      <c r="T269" s="200"/>
      <c r="U269" s="201"/>
      <c r="V269" s="200"/>
      <c r="W269" s="196"/>
      <c r="X269" s="196"/>
      <c r="Y269" s="196"/>
      <c r="Z269" s="196"/>
      <c r="AA269" s="196"/>
      <c r="AB269" s="196"/>
      <c r="AC269" s="196"/>
      <c r="AD269" s="196"/>
      <c r="AE269" s="196"/>
      <c r="AF269" s="196"/>
      <c r="AG269" s="196"/>
      <c r="AH269" s="196"/>
      <c r="AI269" s="196"/>
      <c r="AJ269" s="196"/>
      <c r="AK269" s="196"/>
      <c r="AL269" s="196"/>
      <c r="AM269" s="196"/>
      <c r="AN269" s="196"/>
      <c r="AO269" s="196"/>
      <c r="AP269" s="196"/>
      <c r="AQ269" s="196"/>
      <c r="AR269" s="196"/>
      <c r="AS269" s="196"/>
      <c r="AT269" s="196"/>
    </row>
    <row r="270" spans="1:46" x14ac:dyDescent="0.25">
      <c r="A270" s="196"/>
      <c r="B270" s="196"/>
      <c r="C270" s="196"/>
      <c r="D270" s="196"/>
      <c r="E270" s="196"/>
      <c r="F270" s="196"/>
      <c r="G270" s="196"/>
      <c r="H270" s="196"/>
      <c r="I270" s="196"/>
      <c r="J270" s="196"/>
      <c r="K270" s="196"/>
      <c r="L270" s="196"/>
      <c r="M270" s="196"/>
      <c r="N270" s="196"/>
      <c r="O270" s="196"/>
      <c r="P270" s="199"/>
      <c r="Q270" s="196"/>
      <c r="R270" s="196"/>
      <c r="S270" s="196"/>
      <c r="T270" s="200"/>
      <c r="U270" s="201"/>
      <c r="V270" s="200"/>
      <c r="W270" s="196"/>
      <c r="X270" s="196"/>
      <c r="Y270" s="196"/>
      <c r="Z270" s="196"/>
      <c r="AA270" s="196"/>
      <c r="AB270" s="196"/>
      <c r="AC270" s="196"/>
      <c r="AD270" s="196"/>
      <c r="AE270" s="196"/>
      <c r="AF270" s="196"/>
      <c r="AG270" s="196"/>
      <c r="AH270" s="196"/>
      <c r="AI270" s="196"/>
      <c r="AJ270" s="196"/>
      <c r="AK270" s="196"/>
      <c r="AL270" s="196"/>
      <c r="AM270" s="196"/>
      <c r="AN270" s="196"/>
      <c r="AO270" s="196"/>
      <c r="AP270" s="196"/>
      <c r="AQ270" s="196"/>
      <c r="AR270" s="196"/>
      <c r="AS270" s="196"/>
      <c r="AT270" s="196"/>
    </row>
    <row r="271" spans="1:46" x14ac:dyDescent="0.25">
      <c r="A271" s="196"/>
      <c r="B271" s="196"/>
      <c r="C271" s="196"/>
      <c r="D271" s="196"/>
      <c r="E271" s="196"/>
      <c r="F271" s="196"/>
      <c r="G271" s="196"/>
      <c r="H271" s="196"/>
      <c r="I271" s="196"/>
      <c r="J271" s="196"/>
      <c r="K271" s="196"/>
      <c r="L271" s="196"/>
      <c r="M271" s="196"/>
      <c r="N271" s="196"/>
      <c r="O271" s="196"/>
      <c r="P271" s="199"/>
      <c r="Q271" s="196"/>
      <c r="R271" s="196"/>
      <c r="S271" s="196"/>
      <c r="T271" s="200"/>
      <c r="U271" s="201"/>
      <c r="V271" s="200"/>
      <c r="W271" s="196"/>
      <c r="X271" s="196"/>
      <c r="Y271" s="196"/>
      <c r="Z271" s="196"/>
      <c r="AA271" s="196"/>
      <c r="AB271" s="196"/>
      <c r="AC271" s="196"/>
      <c r="AD271" s="196"/>
      <c r="AE271" s="196"/>
      <c r="AF271" s="196"/>
      <c r="AG271" s="196"/>
      <c r="AH271" s="196"/>
      <c r="AI271" s="196"/>
      <c r="AJ271" s="196"/>
      <c r="AK271" s="196"/>
      <c r="AL271" s="196"/>
      <c r="AM271" s="196"/>
      <c r="AN271" s="196"/>
      <c r="AO271" s="196"/>
      <c r="AP271" s="196"/>
      <c r="AQ271" s="196"/>
      <c r="AR271" s="196"/>
      <c r="AS271" s="196"/>
      <c r="AT271" s="196"/>
    </row>
    <row r="272" spans="1:46" x14ac:dyDescent="0.25">
      <c r="A272" s="196"/>
      <c r="B272" s="196"/>
      <c r="C272" s="196"/>
      <c r="D272" s="196"/>
      <c r="E272" s="196"/>
      <c r="F272" s="196"/>
      <c r="G272" s="196"/>
      <c r="H272" s="196"/>
      <c r="I272" s="196"/>
      <c r="J272" s="196"/>
      <c r="K272" s="196"/>
      <c r="L272" s="196"/>
      <c r="M272" s="196"/>
      <c r="N272" s="196"/>
      <c r="O272" s="196"/>
      <c r="P272" s="199"/>
      <c r="Q272" s="196"/>
      <c r="R272" s="196"/>
      <c r="S272" s="196"/>
      <c r="T272" s="200"/>
      <c r="U272" s="201"/>
      <c r="V272" s="200"/>
      <c r="W272" s="196"/>
      <c r="X272" s="196"/>
      <c r="Y272" s="196"/>
      <c r="Z272" s="196"/>
      <c r="AA272" s="196"/>
      <c r="AB272" s="196"/>
      <c r="AC272" s="196"/>
      <c r="AD272" s="196"/>
      <c r="AE272" s="196"/>
      <c r="AF272" s="196"/>
      <c r="AG272" s="196"/>
      <c r="AH272" s="196"/>
      <c r="AI272" s="196"/>
      <c r="AJ272" s="196"/>
      <c r="AK272" s="196"/>
      <c r="AL272" s="196"/>
      <c r="AM272" s="196"/>
      <c r="AN272" s="196"/>
      <c r="AO272" s="196"/>
      <c r="AP272" s="196"/>
      <c r="AQ272" s="196"/>
      <c r="AR272" s="196"/>
      <c r="AS272" s="196"/>
      <c r="AT272" s="196"/>
    </row>
    <row r="273" spans="1:46" x14ac:dyDescent="0.25">
      <c r="A273" s="196"/>
      <c r="B273" s="196"/>
      <c r="C273" s="196"/>
      <c r="D273" s="196"/>
      <c r="E273" s="196"/>
      <c r="F273" s="196"/>
      <c r="G273" s="196"/>
      <c r="H273" s="196"/>
      <c r="I273" s="196"/>
      <c r="J273" s="196"/>
      <c r="K273" s="196"/>
      <c r="L273" s="196"/>
      <c r="M273" s="196"/>
      <c r="N273" s="196"/>
      <c r="O273" s="196"/>
      <c r="P273" s="199"/>
      <c r="Q273" s="196"/>
      <c r="R273" s="196"/>
      <c r="S273" s="196"/>
      <c r="T273" s="200"/>
      <c r="U273" s="201"/>
      <c r="V273" s="200"/>
      <c r="W273" s="196"/>
      <c r="X273" s="196"/>
      <c r="Y273" s="196"/>
      <c r="Z273" s="196"/>
      <c r="AA273" s="196"/>
      <c r="AB273" s="196"/>
      <c r="AC273" s="196"/>
      <c r="AD273" s="196"/>
      <c r="AE273" s="196"/>
      <c r="AF273" s="196"/>
      <c r="AG273" s="196"/>
      <c r="AH273" s="196"/>
      <c r="AI273" s="196"/>
      <c r="AJ273" s="196"/>
      <c r="AK273" s="196"/>
      <c r="AL273" s="196"/>
      <c r="AM273" s="196"/>
      <c r="AN273" s="196"/>
      <c r="AO273" s="196"/>
      <c r="AP273" s="196"/>
      <c r="AQ273" s="196"/>
      <c r="AR273" s="196"/>
      <c r="AS273" s="196"/>
      <c r="AT273" s="196"/>
    </row>
    <row r="274" spans="1:46" x14ac:dyDescent="0.25">
      <c r="A274" s="196"/>
      <c r="B274" s="196"/>
      <c r="C274" s="196"/>
      <c r="D274" s="196"/>
      <c r="E274" s="196"/>
      <c r="F274" s="196"/>
      <c r="G274" s="196"/>
      <c r="H274" s="196"/>
      <c r="I274" s="196"/>
      <c r="J274" s="196"/>
      <c r="K274" s="196"/>
      <c r="L274" s="196"/>
      <c r="M274" s="196"/>
      <c r="N274" s="196"/>
      <c r="O274" s="196"/>
      <c r="P274" s="199"/>
      <c r="Q274" s="196"/>
      <c r="R274" s="196"/>
      <c r="S274" s="196"/>
      <c r="T274" s="200"/>
      <c r="U274" s="201"/>
      <c r="V274" s="200"/>
      <c r="W274" s="196"/>
      <c r="X274" s="196"/>
      <c r="Y274" s="196"/>
      <c r="Z274" s="196"/>
      <c r="AA274" s="196"/>
      <c r="AB274" s="196"/>
      <c r="AC274" s="196"/>
      <c r="AD274" s="196"/>
      <c r="AE274" s="196"/>
      <c r="AF274" s="196"/>
      <c r="AG274" s="196"/>
      <c r="AH274" s="196"/>
      <c r="AI274" s="196"/>
      <c r="AJ274" s="196"/>
      <c r="AK274" s="196"/>
      <c r="AL274" s="196"/>
      <c r="AM274" s="196"/>
      <c r="AN274" s="196"/>
      <c r="AO274" s="196"/>
      <c r="AP274" s="196"/>
      <c r="AQ274" s="196"/>
      <c r="AR274" s="196"/>
      <c r="AS274" s="196"/>
      <c r="AT274" s="196"/>
    </row>
    <row r="275" spans="1:46" x14ac:dyDescent="0.25">
      <c r="A275" s="196"/>
      <c r="B275" s="196"/>
      <c r="C275" s="196"/>
      <c r="D275" s="196"/>
      <c r="E275" s="196"/>
      <c r="F275" s="196"/>
      <c r="G275" s="196"/>
      <c r="H275" s="196"/>
      <c r="I275" s="196"/>
      <c r="J275" s="196"/>
      <c r="K275" s="196"/>
      <c r="L275" s="196"/>
      <c r="M275" s="196"/>
      <c r="N275" s="196"/>
      <c r="O275" s="196"/>
      <c r="P275" s="199"/>
      <c r="Q275" s="196"/>
      <c r="R275" s="196"/>
      <c r="S275" s="196"/>
      <c r="T275" s="200"/>
      <c r="U275" s="201"/>
      <c r="V275" s="200"/>
      <c r="W275" s="196"/>
      <c r="X275" s="196"/>
      <c r="Y275" s="196"/>
      <c r="Z275" s="196"/>
      <c r="AA275" s="196"/>
      <c r="AB275" s="196"/>
      <c r="AC275" s="196"/>
      <c r="AD275" s="196"/>
      <c r="AE275" s="196"/>
      <c r="AF275" s="196"/>
      <c r="AG275" s="196"/>
      <c r="AH275" s="196"/>
      <c r="AI275" s="196"/>
      <c r="AJ275" s="196"/>
      <c r="AK275" s="196"/>
      <c r="AL275" s="196"/>
      <c r="AM275" s="196"/>
      <c r="AN275" s="196"/>
      <c r="AO275" s="196"/>
      <c r="AP275" s="196"/>
      <c r="AQ275" s="196"/>
      <c r="AR275" s="196"/>
      <c r="AS275" s="196"/>
      <c r="AT275" s="196"/>
    </row>
    <row r="276" spans="1:46" x14ac:dyDescent="0.25">
      <c r="A276" s="196"/>
      <c r="B276" s="196"/>
      <c r="C276" s="196"/>
      <c r="D276" s="196"/>
      <c r="E276" s="196"/>
      <c r="F276" s="196"/>
      <c r="G276" s="196"/>
      <c r="H276" s="196"/>
      <c r="I276" s="196"/>
      <c r="J276" s="196"/>
      <c r="K276" s="196"/>
      <c r="L276" s="196"/>
      <c r="M276" s="196"/>
      <c r="N276" s="196"/>
      <c r="O276" s="196"/>
      <c r="P276" s="199"/>
      <c r="Q276" s="196"/>
      <c r="R276" s="196"/>
      <c r="S276" s="196"/>
      <c r="T276" s="200"/>
      <c r="U276" s="201"/>
      <c r="V276" s="200"/>
      <c r="W276" s="196"/>
      <c r="X276" s="196"/>
      <c r="Y276" s="196"/>
      <c r="Z276" s="196"/>
      <c r="AA276" s="196"/>
      <c r="AB276" s="196"/>
      <c r="AC276" s="196"/>
      <c r="AD276" s="196"/>
      <c r="AE276" s="196"/>
      <c r="AF276" s="196"/>
      <c r="AG276" s="196"/>
      <c r="AH276" s="196"/>
      <c r="AI276" s="196"/>
      <c r="AJ276" s="196"/>
      <c r="AK276" s="196"/>
      <c r="AL276" s="196"/>
      <c r="AM276" s="196"/>
      <c r="AN276" s="196"/>
      <c r="AO276" s="196"/>
      <c r="AP276" s="196"/>
      <c r="AQ276" s="196"/>
      <c r="AR276" s="196"/>
      <c r="AS276" s="196"/>
      <c r="AT276" s="196"/>
    </row>
    <row r="277" spans="1:46" x14ac:dyDescent="0.25">
      <c r="A277" s="196"/>
      <c r="B277" s="196"/>
      <c r="C277" s="196"/>
      <c r="D277" s="196"/>
      <c r="E277" s="196"/>
      <c r="F277" s="196"/>
      <c r="G277" s="196"/>
      <c r="H277" s="196"/>
      <c r="I277" s="196"/>
      <c r="J277" s="196"/>
      <c r="K277" s="196"/>
      <c r="L277" s="196"/>
      <c r="M277" s="196"/>
      <c r="N277" s="196"/>
      <c r="O277" s="196"/>
      <c r="P277" s="199"/>
      <c r="Q277" s="196"/>
      <c r="R277" s="196"/>
      <c r="S277" s="196"/>
      <c r="T277" s="200"/>
      <c r="U277" s="201"/>
      <c r="V277" s="200"/>
      <c r="W277" s="196"/>
      <c r="X277" s="196"/>
      <c r="Y277" s="196"/>
      <c r="Z277" s="196"/>
      <c r="AA277" s="196"/>
      <c r="AB277" s="196"/>
      <c r="AC277" s="196"/>
      <c r="AD277" s="196"/>
      <c r="AE277" s="196"/>
      <c r="AF277" s="196"/>
      <c r="AG277" s="196"/>
      <c r="AH277" s="196"/>
      <c r="AI277" s="196"/>
      <c r="AJ277" s="196"/>
      <c r="AK277" s="196"/>
      <c r="AL277" s="196"/>
      <c r="AM277" s="196"/>
      <c r="AN277" s="196"/>
      <c r="AO277" s="196"/>
      <c r="AP277" s="196"/>
      <c r="AQ277" s="196"/>
      <c r="AR277" s="196"/>
      <c r="AS277" s="196"/>
      <c r="AT277" s="196"/>
    </row>
    <row r="278" spans="1:46" x14ac:dyDescent="0.25">
      <c r="A278" s="196"/>
      <c r="B278" s="196"/>
      <c r="C278" s="196"/>
      <c r="D278" s="196"/>
      <c r="E278" s="196"/>
      <c r="F278" s="196"/>
      <c r="G278" s="196"/>
      <c r="H278" s="196"/>
      <c r="I278" s="196"/>
      <c r="J278" s="196"/>
      <c r="K278" s="196"/>
      <c r="L278" s="196"/>
      <c r="M278" s="196"/>
      <c r="N278" s="196"/>
      <c r="O278" s="196"/>
      <c r="P278" s="199"/>
      <c r="Q278" s="196"/>
      <c r="R278" s="196"/>
      <c r="S278" s="196"/>
      <c r="T278" s="200"/>
      <c r="U278" s="201"/>
      <c r="V278" s="200"/>
      <c r="W278" s="196"/>
      <c r="X278" s="196"/>
      <c r="Y278" s="196"/>
      <c r="Z278" s="196"/>
      <c r="AA278" s="196"/>
      <c r="AB278" s="196"/>
      <c r="AC278" s="196"/>
      <c r="AD278" s="196"/>
      <c r="AE278" s="196"/>
      <c r="AF278" s="196"/>
      <c r="AG278" s="196"/>
      <c r="AH278" s="196"/>
      <c r="AI278" s="196"/>
      <c r="AJ278" s="196"/>
      <c r="AK278" s="196"/>
      <c r="AL278" s="196"/>
      <c r="AM278" s="196"/>
      <c r="AN278" s="196"/>
      <c r="AO278" s="196"/>
      <c r="AP278" s="196"/>
      <c r="AQ278" s="196"/>
      <c r="AR278" s="196"/>
      <c r="AS278" s="196"/>
      <c r="AT278" s="196"/>
    </row>
    <row r="279" spans="1:46" x14ac:dyDescent="0.25">
      <c r="A279" s="196"/>
      <c r="B279" s="196"/>
      <c r="C279" s="196"/>
      <c r="D279" s="196"/>
      <c r="E279" s="196"/>
      <c r="F279" s="196"/>
      <c r="G279" s="196"/>
      <c r="H279" s="196"/>
      <c r="I279" s="196"/>
      <c r="J279" s="196"/>
      <c r="K279" s="196"/>
      <c r="L279" s="196"/>
      <c r="M279" s="196"/>
      <c r="N279" s="196"/>
      <c r="O279" s="196"/>
      <c r="P279" s="199"/>
      <c r="Q279" s="196"/>
      <c r="R279" s="196"/>
      <c r="S279" s="196"/>
      <c r="T279" s="200"/>
      <c r="U279" s="201"/>
      <c r="V279" s="200"/>
      <c r="W279" s="196"/>
      <c r="X279" s="196"/>
      <c r="Y279" s="196"/>
      <c r="Z279" s="196"/>
      <c r="AA279" s="196"/>
      <c r="AB279" s="196"/>
      <c r="AC279" s="196"/>
      <c r="AD279" s="196"/>
      <c r="AE279" s="196"/>
      <c r="AF279" s="196"/>
      <c r="AG279" s="196"/>
      <c r="AH279" s="196"/>
      <c r="AI279" s="196"/>
      <c r="AJ279" s="196"/>
      <c r="AK279" s="196"/>
      <c r="AL279" s="196"/>
      <c r="AM279" s="196"/>
      <c r="AN279" s="196"/>
      <c r="AO279" s="196"/>
      <c r="AP279" s="196"/>
      <c r="AQ279" s="196"/>
      <c r="AR279" s="196"/>
      <c r="AS279" s="196"/>
      <c r="AT279" s="196"/>
    </row>
    <row r="280" spans="1:46" x14ac:dyDescent="0.25">
      <c r="A280" s="196"/>
      <c r="B280" s="196"/>
      <c r="C280" s="196"/>
      <c r="D280" s="196"/>
      <c r="E280" s="196"/>
      <c r="F280" s="196"/>
      <c r="G280" s="196"/>
      <c r="H280" s="196"/>
      <c r="I280" s="196"/>
      <c r="J280" s="196"/>
      <c r="K280" s="196"/>
      <c r="L280" s="196"/>
      <c r="M280" s="196"/>
      <c r="N280" s="196"/>
      <c r="O280" s="196"/>
      <c r="P280" s="199"/>
      <c r="Q280" s="196"/>
      <c r="R280" s="196"/>
      <c r="S280" s="196"/>
      <c r="T280" s="200"/>
      <c r="U280" s="201"/>
      <c r="V280" s="200"/>
      <c r="W280" s="196"/>
      <c r="X280" s="196"/>
      <c r="Y280" s="196"/>
      <c r="Z280" s="196"/>
      <c r="AA280" s="196"/>
      <c r="AB280" s="196"/>
      <c r="AC280" s="196"/>
      <c r="AD280" s="196"/>
      <c r="AE280" s="196"/>
      <c r="AF280" s="196"/>
      <c r="AG280" s="196"/>
      <c r="AH280" s="196"/>
      <c r="AI280" s="196"/>
      <c r="AJ280" s="196"/>
      <c r="AK280" s="196"/>
      <c r="AL280" s="196"/>
      <c r="AM280" s="196"/>
      <c r="AN280" s="196"/>
      <c r="AO280" s="196"/>
      <c r="AP280" s="196"/>
      <c r="AQ280" s="196"/>
      <c r="AR280" s="196"/>
      <c r="AS280" s="196"/>
      <c r="AT280" s="196"/>
    </row>
    <row r="281" spans="1:46" x14ac:dyDescent="0.25">
      <c r="A281" s="196"/>
      <c r="B281" s="196"/>
      <c r="C281" s="196"/>
      <c r="D281" s="196"/>
      <c r="E281" s="196"/>
      <c r="F281" s="196"/>
      <c r="G281" s="196"/>
      <c r="H281" s="196"/>
      <c r="I281" s="196"/>
      <c r="J281" s="196"/>
      <c r="K281" s="196"/>
      <c r="L281" s="196"/>
      <c r="M281" s="196"/>
      <c r="N281" s="196"/>
      <c r="O281" s="196"/>
      <c r="P281" s="199"/>
      <c r="Q281" s="196"/>
      <c r="R281" s="196"/>
      <c r="S281" s="196"/>
      <c r="T281" s="200"/>
      <c r="U281" s="201"/>
      <c r="V281" s="200"/>
      <c r="W281" s="196"/>
      <c r="X281" s="196"/>
      <c r="Y281" s="196"/>
      <c r="Z281" s="196"/>
      <c r="AA281" s="196"/>
      <c r="AB281" s="196"/>
      <c r="AC281" s="196"/>
      <c r="AD281" s="196"/>
      <c r="AE281" s="196"/>
      <c r="AF281" s="196"/>
      <c r="AG281" s="196"/>
      <c r="AH281" s="196"/>
      <c r="AI281" s="196"/>
      <c r="AJ281" s="196"/>
      <c r="AK281" s="196"/>
      <c r="AL281" s="196"/>
      <c r="AM281" s="196"/>
      <c r="AN281" s="196"/>
      <c r="AO281" s="196"/>
      <c r="AP281" s="196"/>
      <c r="AQ281" s="196"/>
      <c r="AR281" s="196"/>
      <c r="AS281" s="196"/>
      <c r="AT281" s="196"/>
    </row>
    <row r="282" spans="1:46" x14ac:dyDescent="0.25">
      <c r="A282" s="196"/>
      <c r="B282" s="196"/>
      <c r="C282" s="196"/>
      <c r="D282" s="196"/>
      <c r="E282" s="196"/>
      <c r="F282" s="196"/>
      <c r="G282" s="196"/>
      <c r="H282" s="196"/>
      <c r="I282" s="196"/>
      <c r="J282" s="196"/>
      <c r="K282" s="196"/>
      <c r="L282" s="196"/>
      <c r="M282" s="196"/>
      <c r="N282" s="196"/>
      <c r="O282" s="196"/>
      <c r="P282" s="199"/>
      <c r="Q282" s="196"/>
      <c r="R282" s="196"/>
      <c r="S282" s="196"/>
      <c r="T282" s="200"/>
      <c r="U282" s="201"/>
      <c r="V282" s="200"/>
      <c r="W282" s="196"/>
      <c r="X282" s="196"/>
      <c r="Y282" s="196"/>
      <c r="Z282" s="196"/>
      <c r="AA282" s="196"/>
      <c r="AB282" s="196"/>
      <c r="AC282" s="196"/>
      <c r="AD282" s="196"/>
      <c r="AE282" s="196"/>
      <c r="AF282" s="196"/>
      <c r="AG282" s="196"/>
      <c r="AH282" s="196"/>
      <c r="AI282" s="196"/>
      <c r="AJ282" s="196"/>
      <c r="AK282" s="196"/>
      <c r="AL282" s="196"/>
      <c r="AM282" s="196"/>
      <c r="AN282" s="196"/>
      <c r="AO282" s="196"/>
      <c r="AP282" s="196"/>
      <c r="AQ282" s="196"/>
      <c r="AR282" s="196"/>
      <c r="AS282" s="196"/>
      <c r="AT282" s="196"/>
    </row>
    <row r="283" spans="1:46" x14ac:dyDescent="0.25">
      <c r="A283" s="196"/>
      <c r="B283" s="196"/>
      <c r="C283" s="196"/>
      <c r="D283" s="196"/>
      <c r="E283" s="196"/>
      <c r="F283" s="196"/>
      <c r="G283" s="196"/>
      <c r="H283" s="196"/>
      <c r="I283" s="196"/>
      <c r="J283" s="196"/>
      <c r="K283" s="196"/>
      <c r="L283" s="196"/>
      <c r="M283" s="196"/>
      <c r="N283" s="196"/>
      <c r="O283" s="196"/>
      <c r="P283" s="199"/>
      <c r="Q283" s="196"/>
      <c r="R283" s="196"/>
      <c r="S283" s="196"/>
      <c r="T283" s="200"/>
      <c r="U283" s="201"/>
      <c r="V283" s="200"/>
      <c r="W283" s="196"/>
      <c r="X283" s="196"/>
      <c r="Y283" s="196"/>
      <c r="Z283" s="196"/>
      <c r="AA283" s="196"/>
      <c r="AB283" s="196"/>
      <c r="AC283" s="196"/>
      <c r="AD283" s="196"/>
      <c r="AE283" s="196"/>
      <c r="AF283" s="196"/>
      <c r="AG283" s="196"/>
      <c r="AH283" s="196"/>
      <c r="AI283" s="196"/>
      <c r="AJ283" s="196"/>
      <c r="AK283" s="196"/>
      <c r="AL283" s="196"/>
      <c r="AM283" s="196"/>
      <c r="AN283" s="196"/>
      <c r="AO283" s="196"/>
      <c r="AP283" s="196"/>
      <c r="AQ283" s="196"/>
      <c r="AR283" s="196"/>
      <c r="AS283" s="196"/>
      <c r="AT283" s="196"/>
    </row>
    <row r="284" spans="1:46" x14ac:dyDescent="0.25">
      <c r="A284" s="196"/>
      <c r="B284" s="196"/>
      <c r="C284" s="196"/>
      <c r="D284" s="196"/>
      <c r="E284" s="196"/>
      <c r="F284" s="196"/>
      <c r="G284" s="196"/>
      <c r="H284" s="196"/>
      <c r="I284" s="196"/>
      <c r="J284" s="196"/>
      <c r="K284" s="196"/>
      <c r="L284" s="196"/>
      <c r="M284" s="196"/>
      <c r="N284" s="196"/>
      <c r="O284" s="196"/>
      <c r="P284" s="199"/>
      <c r="Q284" s="196"/>
      <c r="R284" s="196"/>
      <c r="S284" s="196"/>
      <c r="T284" s="200"/>
      <c r="U284" s="201"/>
      <c r="V284" s="200"/>
      <c r="W284" s="196"/>
      <c r="X284" s="196"/>
      <c r="Y284" s="196"/>
      <c r="Z284" s="196"/>
      <c r="AA284" s="196"/>
      <c r="AB284" s="196"/>
      <c r="AC284" s="196"/>
      <c r="AD284" s="196"/>
      <c r="AE284" s="196"/>
      <c r="AF284" s="196"/>
      <c r="AG284" s="196"/>
      <c r="AH284" s="196"/>
      <c r="AI284" s="196"/>
      <c r="AJ284" s="196"/>
      <c r="AK284" s="196"/>
      <c r="AL284" s="196"/>
      <c r="AM284" s="196"/>
      <c r="AN284" s="196"/>
      <c r="AO284" s="196"/>
      <c r="AP284" s="196"/>
      <c r="AQ284" s="196"/>
      <c r="AR284" s="196"/>
      <c r="AS284" s="196"/>
      <c r="AT284" s="196"/>
    </row>
    <row r="285" spans="1:46" x14ac:dyDescent="0.25">
      <c r="A285" s="196"/>
      <c r="B285" s="196"/>
      <c r="C285" s="196"/>
      <c r="D285" s="196"/>
      <c r="E285" s="196"/>
      <c r="F285" s="196"/>
      <c r="G285" s="196"/>
      <c r="H285" s="196"/>
      <c r="I285" s="196"/>
      <c r="J285" s="196"/>
      <c r="K285" s="196"/>
      <c r="L285" s="196"/>
      <c r="M285" s="196"/>
      <c r="N285" s="196"/>
      <c r="O285" s="196"/>
      <c r="P285" s="199"/>
      <c r="Q285" s="196"/>
      <c r="R285" s="196"/>
      <c r="S285" s="196"/>
      <c r="T285" s="200"/>
      <c r="U285" s="201"/>
      <c r="V285" s="200"/>
      <c r="W285" s="196"/>
      <c r="X285" s="196"/>
      <c r="Y285" s="196"/>
      <c r="Z285" s="196"/>
      <c r="AA285" s="196"/>
      <c r="AB285" s="196"/>
      <c r="AC285" s="196"/>
      <c r="AD285" s="196"/>
      <c r="AE285" s="196"/>
      <c r="AF285" s="196"/>
      <c r="AG285" s="196"/>
      <c r="AH285" s="196"/>
      <c r="AI285" s="196"/>
      <c r="AJ285" s="196"/>
      <c r="AK285" s="196"/>
      <c r="AL285" s="196"/>
      <c r="AM285" s="196"/>
      <c r="AN285" s="196"/>
      <c r="AO285" s="196"/>
      <c r="AP285" s="196"/>
      <c r="AQ285" s="196"/>
      <c r="AR285" s="196"/>
      <c r="AS285" s="196"/>
      <c r="AT285" s="196"/>
    </row>
    <row r="286" spans="1:46" x14ac:dyDescent="0.25">
      <c r="A286" s="196"/>
      <c r="B286" s="196"/>
      <c r="C286" s="196"/>
      <c r="D286" s="196"/>
      <c r="E286" s="196"/>
      <c r="F286" s="196"/>
      <c r="G286" s="196"/>
      <c r="H286" s="196"/>
      <c r="I286" s="196"/>
      <c r="J286" s="196"/>
      <c r="K286" s="196"/>
      <c r="L286" s="196"/>
      <c r="M286" s="196"/>
      <c r="N286" s="196"/>
      <c r="O286" s="196"/>
      <c r="P286" s="199"/>
      <c r="Q286" s="196"/>
      <c r="R286" s="196"/>
      <c r="S286" s="196"/>
      <c r="T286" s="200"/>
      <c r="U286" s="201"/>
      <c r="V286" s="200"/>
      <c r="W286" s="196"/>
      <c r="X286" s="196"/>
      <c r="Y286" s="196"/>
      <c r="Z286" s="196"/>
      <c r="AA286" s="196"/>
      <c r="AB286" s="196"/>
      <c r="AC286" s="196"/>
      <c r="AD286" s="196"/>
      <c r="AE286" s="196"/>
      <c r="AF286" s="196"/>
      <c r="AG286" s="196"/>
      <c r="AH286" s="196"/>
      <c r="AI286" s="196"/>
      <c r="AJ286" s="196"/>
      <c r="AK286" s="196"/>
      <c r="AL286" s="196"/>
      <c r="AM286" s="196"/>
      <c r="AN286" s="196"/>
      <c r="AO286" s="196"/>
      <c r="AP286" s="196"/>
      <c r="AQ286" s="196"/>
      <c r="AR286" s="196"/>
      <c r="AS286" s="196"/>
      <c r="AT286" s="196"/>
    </row>
    <row r="287" spans="1:46" x14ac:dyDescent="0.25">
      <c r="A287" s="196"/>
      <c r="B287" s="196"/>
      <c r="C287" s="196"/>
      <c r="D287" s="196"/>
      <c r="E287" s="196"/>
      <c r="F287" s="196"/>
      <c r="G287" s="196"/>
      <c r="H287" s="196"/>
      <c r="I287" s="196"/>
      <c r="J287" s="196"/>
      <c r="K287" s="196"/>
      <c r="L287" s="196"/>
      <c r="M287" s="196"/>
      <c r="N287" s="196"/>
      <c r="O287" s="196"/>
      <c r="P287" s="199"/>
      <c r="Q287" s="196"/>
      <c r="R287" s="196"/>
      <c r="S287" s="196"/>
      <c r="T287" s="200"/>
      <c r="U287" s="201"/>
      <c r="V287" s="200"/>
      <c r="W287" s="196"/>
      <c r="X287" s="196"/>
      <c r="Y287" s="196"/>
      <c r="Z287" s="196"/>
      <c r="AA287" s="196"/>
      <c r="AB287" s="196"/>
      <c r="AC287" s="196"/>
      <c r="AD287" s="196"/>
      <c r="AE287" s="196"/>
      <c r="AF287" s="196"/>
      <c r="AG287" s="196"/>
      <c r="AH287" s="196"/>
      <c r="AI287" s="196"/>
      <c r="AJ287" s="196"/>
      <c r="AK287" s="196"/>
      <c r="AL287" s="196"/>
      <c r="AM287" s="196"/>
      <c r="AN287" s="196"/>
      <c r="AO287" s="196"/>
      <c r="AP287" s="196"/>
      <c r="AQ287" s="196"/>
      <c r="AR287" s="196"/>
      <c r="AS287" s="196"/>
      <c r="AT287" s="196"/>
    </row>
    <row r="288" spans="1:46" x14ac:dyDescent="0.25">
      <c r="A288" s="196"/>
      <c r="B288" s="196"/>
      <c r="C288" s="196"/>
      <c r="D288" s="196"/>
      <c r="E288" s="196"/>
      <c r="F288" s="196"/>
      <c r="G288" s="196"/>
      <c r="H288" s="196"/>
      <c r="I288" s="196"/>
      <c r="J288" s="196"/>
      <c r="K288" s="196"/>
      <c r="L288" s="196"/>
      <c r="M288" s="196"/>
      <c r="N288" s="196"/>
      <c r="O288" s="196"/>
      <c r="P288" s="199"/>
      <c r="Q288" s="196"/>
      <c r="R288" s="196"/>
      <c r="S288" s="196"/>
      <c r="T288" s="200"/>
      <c r="U288" s="201"/>
      <c r="V288" s="200"/>
      <c r="W288" s="196"/>
      <c r="X288" s="196"/>
      <c r="Y288" s="196"/>
      <c r="Z288" s="196"/>
      <c r="AA288" s="196"/>
      <c r="AB288" s="196"/>
      <c r="AC288" s="196"/>
      <c r="AD288" s="196"/>
      <c r="AE288" s="196"/>
      <c r="AF288" s="196"/>
      <c r="AG288" s="196"/>
      <c r="AH288" s="196"/>
      <c r="AI288" s="196"/>
      <c r="AJ288" s="196"/>
      <c r="AK288" s="196"/>
      <c r="AL288" s="196"/>
      <c r="AM288" s="196"/>
      <c r="AN288" s="196"/>
      <c r="AO288" s="196"/>
      <c r="AP288" s="196"/>
      <c r="AQ288" s="196"/>
      <c r="AR288" s="196"/>
      <c r="AS288" s="196"/>
      <c r="AT288" s="196"/>
    </row>
    <row r="289" spans="1:46" x14ac:dyDescent="0.25">
      <c r="A289" s="196"/>
      <c r="B289" s="196"/>
      <c r="C289" s="196"/>
      <c r="D289" s="196"/>
      <c r="E289" s="196"/>
      <c r="F289" s="196"/>
      <c r="G289" s="196"/>
      <c r="H289" s="196"/>
      <c r="I289" s="196"/>
      <c r="J289" s="196"/>
      <c r="K289" s="196"/>
      <c r="L289" s="196"/>
      <c r="M289" s="196"/>
      <c r="N289" s="196"/>
      <c r="O289" s="196"/>
      <c r="P289" s="199"/>
      <c r="Q289" s="196"/>
      <c r="R289" s="196"/>
      <c r="S289" s="196"/>
      <c r="T289" s="200"/>
      <c r="U289" s="201"/>
      <c r="V289" s="200"/>
      <c r="W289" s="196"/>
      <c r="X289" s="196"/>
      <c r="Y289" s="196"/>
      <c r="Z289" s="196"/>
      <c r="AA289" s="196"/>
      <c r="AB289" s="196"/>
      <c r="AC289" s="196"/>
      <c r="AD289" s="196"/>
      <c r="AE289" s="196"/>
      <c r="AF289" s="196"/>
      <c r="AG289" s="196"/>
      <c r="AH289" s="196"/>
      <c r="AI289" s="196"/>
      <c r="AJ289" s="196"/>
      <c r="AK289" s="196"/>
      <c r="AL289" s="196"/>
      <c r="AM289" s="196"/>
      <c r="AN289" s="196"/>
      <c r="AO289" s="196"/>
      <c r="AP289" s="196"/>
      <c r="AQ289" s="196"/>
      <c r="AR289" s="196"/>
      <c r="AS289" s="196"/>
      <c r="AT289" s="196"/>
    </row>
    <row r="290" spans="1:46" x14ac:dyDescent="0.25">
      <c r="A290" s="196"/>
      <c r="B290" s="196"/>
      <c r="C290" s="196"/>
      <c r="D290" s="196"/>
      <c r="E290" s="196"/>
      <c r="F290" s="196"/>
      <c r="G290" s="196"/>
      <c r="H290" s="196"/>
      <c r="I290" s="196"/>
      <c r="J290" s="196"/>
      <c r="K290" s="196"/>
      <c r="L290" s="196"/>
      <c r="M290" s="196"/>
      <c r="N290" s="196"/>
      <c r="O290" s="196"/>
      <c r="P290" s="199"/>
      <c r="Q290" s="196"/>
      <c r="R290" s="196"/>
      <c r="S290" s="196"/>
      <c r="T290" s="200"/>
      <c r="U290" s="201"/>
      <c r="V290" s="200"/>
      <c r="W290" s="196"/>
      <c r="X290" s="196"/>
      <c r="Y290" s="196"/>
      <c r="Z290" s="196"/>
      <c r="AA290" s="196"/>
      <c r="AB290" s="196"/>
      <c r="AC290" s="196"/>
      <c r="AD290" s="196"/>
      <c r="AE290" s="196"/>
      <c r="AF290" s="196"/>
      <c r="AG290" s="196"/>
      <c r="AH290" s="196"/>
      <c r="AI290" s="196"/>
      <c r="AJ290" s="196"/>
      <c r="AK290" s="196"/>
      <c r="AL290" s="196"/>
      <c r="AM290" s="196"/>
      <c r="AN290" s="196"/>
      <c r="AO290" s="196"/>
      <c r="AP290" s="196"/>
      <c r="AQ290" s="196"/>
      <c r="AR290" s="196"/>
      <c r="AS290" s="196"/>
      <c r="AT290" s="196"/>
    </row>
    <row r="291" spans="1:46" x14ac:dyDescent="0.25">
      <c r="A291" s="196"/>
      <c r="B291" s="196"/>
      <c r="C291" s="196"/>
      <c r="D291" s="196"/>
      <c r="E291" s="196"/>
      <c r="F291" s="196"/>
      <c r="G291" s="196"/>
      <c r="H291" s="196"/>
      <c r="I291" s="196"/>
      <c r="J291" s="196"/>
      <c r="K291" s="196"/>
      <c r="L291" s="196"/>
      <c r="M291" s="196"/>
      <c r="N291" s="196"/>
      <c r="O291" s="196"/>
      <c r="P291" s="199"/>
      <c r="Q291" s="196"/>
      <c r="R291" s="196"/>
      <c r="S291" s="196"/>
      <c r="T291" s="200"/>
      <c r="U291" s="201"/>
      <c r="V291" s="200"/>
      <c r="W291" s="196"/>
      <c r="X291" s="196"/>
      <c r="Y291" s="196"/>
      <c r="Z291" s="196"/>
      <c r="AA291" s="196"/>
      <c r="AB291" s="196"/>
      <c r="AC291" s="196"/>
      <c r="AD291" s="196"/>
      <c r="AE291" s="196"/>
      <c r="AF291" s="196"/>
      <c r="AG291" s="196"/>
      <c r="AH291" s="196"/>
      <c r="AI291" s="196"/>
      <c r="AJ291" s="196"/>
      <c r="AK291" s="196"/>
      <c r="AL291" s="196"/>
      <c r="AM291" s="196"/>
      <c r="AN291" s="196"/>
      <c r="AO291" s="196"/>
      <c r="AP291" s="196"/>
      <c r="AQ291" s="196"/>
      <c r="AR291" s="196"/>
      <c r="AS291" s="196"/>
      <c r="AT291" s="196"/>
    </row>
    <row r="292" spans="1:46" x14ac:dyDescent="0.25">
      <c r="A292" s="196"/>
      <c r="B292" s="196"/>
      <c r="C292" s="196"/>
      <c r="D292" s="196"/>
      <c r="E292" s="196"/>
      <c r="F292" s="196"/>
      <c r="G292" s="196"/>
      <c r="H292" s="196"/>
      <c r="I292" s="196"/>
      <c r="J292" s="196"/>
      <c r="K292" s="196"/>
      <c r="L292" s="196"/>
      <c r="M292" s="196"/>
      <c r="N292" s="196"/>
      <c r="O292" s="196"/>
      <c r="P292" s="199"/>
      <c r="Q292" s="196"/>
      <c r="R292" s="196"/>
      <c r="S292" s="196"/>
      <c r="T292" s="200"/>
      <c r="U292" s="201"/>
      <c r="V292" s="200"/>
      <c r="W292" s="196"/>
      <c r="X292" s="196"/>
      <c r="Y292" s="196"/>
      <c r="Z292" s="196"/>
      <c r="AA292" s="196"/>
      <c r="AB292" s="196"/>
      <c r="AC292" s="196"/>
      <c r="AD292" s="196"/>
      <c r="AE292" s="196"/>
      <c r="AF292" s="196"/>
      <c r="AG292" s="196"/>
      <c r="AH292" s="196"/>
      <c r="AI292" s="196"/>
      <c r="AJ292" s="196"/>
      <c r="AK292" s="196"/>
      <c r="AL292" s="196"/>
      <c r="AM292" s="196"/>
      <c r="AN292" s="196"/>
      <c r="AO292" s="196"/>
      <c r="AP292" s="196"/>
      <c r="AQ292" s="196"/>
      <c r="AR292" s="196"/>
      <c r="AS292" s="196"/>
      <c r="AT292" s="196"/>
    </row>
    <row r="293" spans="1:46" x14ac:dyDescent="0.25">
      <c r="A293" s="196"/>
      <c r="B293" s="196"/>
      <c r="C293" s="196"/>
      <c r="D293" s="196"/>
      <c r="E293" s="196"/>
      <c r="F293" s="196"/>
      <c r="G293" s="196"/>
      <c r="H293" s="196"/>
      <c r="I293" s="196"/>
      <c r="J293" s="196"/>
      <c r="K293" s="196"/>
      <c r="L293" s="196"/>
      <c r="M293" s="196"/>
      <c r="N293" s="196"/>
      <c r="O293" s="196"/>
      <c r="P293" s="199"/>
      <c r="Q293" s="196"/>
      <c r="R293" s="196"/>
      <c r="S293" s="196"/>
      <c r="T293" s="200"/>
      <c r="U293" s="201"/>
      <c r="V293" s="200"/>
      <c r="W293" s="196"/>
      <c r="X293" s="196"/>
      <c r="Y293" s="196"/>
      <c r="Z293" s="196"/>
      <c r="AA293" s="196"/>
      <c r="AB293" s="196"/>
      <c r="AC293" s="196"/>
      <c r="AD293" s="196"/>
      <c r="AE293" s="196"/>
      <c r="AF293" s="196"/>
      <c r="AG293" s="196"/>
      <c r="AH293" s="196"/>
      <c r="AI293" s="196"/>
      <c r="AJ293" s="196"/>
      <c r="AK293" s="196"/>
      <c r="AL293" s="196"/>
      <c r="AM293" s="196"/>
      <c r="AN293" s="196"/>
      <c r="AO293" s="196"/>
      <c r="AP293" s="196"/>
      <c r="AQ293" s="196"/>
      <c r="AR293" s="196"/>
      <c r="AS293" s="196"/>
      <c r="AT293" s="196"/>
    </row>
    <row r="294" spans="1:46" x14ac:dyDescent="0.25">
      <c r="A294" s="196"/>
      <c r="B294" s="196"/>
      <c r="C294" s="196"/>
      <c r="D294" s="196"/>
      <c r="E294" s="196"/>
      <c r="F294" s="196"/>
      <c r="G294" s="196"/>
      <c r="H294" s="196"/>
      <c r="I294" s="196"/>
      <c r="J294" s="196"/>
      <c r="K294" s="196"/>
      <c r="L294" s="196"/>
      <c r="M294" s="196"/>
      <c r="N294" s="196"/>
      <c r="O294" s="196"/>
      <c r="P294" s="199"/>
      <c r="Q294" s="196"/>
      <c r="R294" s="196"/>
      <c r="S294" s="196"/>
      <c r="T294" s="200"/>
      <c r="U294" s="201"/>
      <c r="V294" s="200"/>
      <c r="W294" s="196"/>
      <c r="X294" s="196"/>
      <c r="Y294" s="196"/>
      <c r="Z294" s="196"/>
      <c r="AA294" s="196"/>
      <c r="AB294" s="196"/>
      <c r="AC294" s="196"/>
      <c r="AD294" s="196"/>
      <c r="AE294" s="196"/>
      <c r="AF294" s="196"/>
      <c r="AG294" s="196"/>
      <c r="AH294" s="196"/>
      <c r="AI294" s="196"/>
      <c r="AJ294" s="196"/>
      <c r="AK294" s="196"/>
      <c r="AL294" s="196"/>
      <c r="AM294" s="196"/>
      <c r="AN294" s="196"/>
      <c r="AO294" s="196"/>
      <c r="AP294" s="196"/>
      <c r="AQ294" s="196"/>
      <c r="AR294" s="196"/>
      <c r="AS294" s="196"/>
      <c r="AT294" s="196"/>
    </row>
    <row r="295" spans="1:46" x14ac:dyDescent="0.25">
      <c r="A295" s="196"/>
      <c r="B295" s="196"/>
      <c r="C295" s="196"/>
      <c r="D295" s="196"/>
      <c r="E295" s="196"/>
      <c r="F295" s="196"/>
      <c r="G295" s="196"/>
      <c r="H295" s="196"/>
      <c r="I295" s="196"/>
      <c r="J295" s="196"/>
      <c r="K295" s="196"/>
      <c r="L295" s="196"/>
      <c r="M295" s="196"/>
      <c r="N295" s="196"/>
      <c r="O295" s="196"/>
      <c r="P295" s="199"/>
      <c r="Q295" s="196"/>
      <c r="R295" s="196"/>
      <c r="S295" s="196"/>
      <c r="T295" s="200"/>
      <c r="U295" s="201"/>
      <c r="V295" s="200"/>
      <c r="W295" s="196"/>
      <c r="X295" s="196"/>
      <c r="Y295" s="196"/>
      <c r="Z295" s="196"/>
      <c r="AA295" s="196"/>
      <c r="AB295" s="196"/>
      <c r="AC295" s="196"/>
      <c r="AD295" s="196"/>
      <c r="AE295" s="196"/>
      <c r="AF295" s="196"/>
      <c r="AG295" s="196"/>
      <c r="AH295" s="196"/>
      <c r="AI295" s="196"/>
      <c r="AJ295" s="196"/>
      <c r="AK295" s="196"/>
      <c r="AL295" s="196"/>
      <c r="AM295" s="196"/>
      <c r="AN295" s="196"/>
      <c r="AO295" s="196"/>
      <c r="AP295" s="196"/>
      <c r="AQ295" s="196"/>
      <c r="AR295" s="196"/>
      <c r="AS295" s="196"/>
      <c r="AT295" s="196"/>
    </row>
    <row r="296" spans="1:46" x14ac:dyDescent="0.25">
      <c r="A296" s="196"/>
      <c r="B296" s="196"/>
      <c r="C296" s="196"/>
      <c r="D296" s="196"/>
      <c r="E296" s="196"/>
      <c r="F296" s="196"/>
      <c r="G296" s="196"/>
      <c r="H296" s="196"/>
      <c r="I296" s="196"/>
      <c r="J296" s="196"/>
      <c r="K296" s="196"/>
      <c r="L296" s="196"/>
      <c r="M296" s="196"/>
      <c r="N296" s="196"/>
      <c r="O296" s="196"/>
      <c r="P296" s="199"/>
      <c r="Q296" s="196"/>
      <c r="R296" s="196"/>
      <c r="S296" s="196"/>
      <c r="T296" s="200"/>
      <c r="U296" s="201"/>
      <c r="V296" s="200"/>
      <c r="W296" s="196"/>
      <c r="X296" s="196"/>
      <c r="Y296" s="196"/>
      <c r="Z296" s="196"/>
      <c r="AA296" s="196"/>
      <c r="AB296" s="196"/>
      <c r="AC296" s="196"/>
      <c r="AD296" s="196"/>
      <c r="AE296" s="196"/>
      <c r="AF296" s="196"/>
      <c r="AG296" s="196"/>
      <c r="AH296" s="196"/>
      <c r="AI296" s="196"/>
      <c r="AJ296" s="196"/>
      <c r="AK296" s="196"/>
      <c r="AL296" s="196"/>
      <c r="AM296" s="196"/>
      <c r="AN296" s="196"/>
      <c r="AO296" s="196"/>
      <c r="AP296" s="196"/>
      <c r="AQ296" s="196"/>
      <c r="AR296" s="196"/>
      <c r="AS296" s="196"/>
      <c r="AT296" s="196"/>
    </row>
    <row r="297" spans="1:46" x14ac:dyDescent="0.25">
      <c r="A297" s="196"/>
      <c r="B297" s="196"/>
      <c r="C297" s="196"/>
      <c r="D297" s="196"/>
      <c r="E297" s="196"/>
      <c r="F297" s="196"/>
      <c r="G297" s="196"/>
      <c r="H297" s="196"/>
      <c r="I297" s="196"/>
      <c r="J297" s="196"/>
      <c r="K297" s="196"/>
      <c r="L297" s="196"/>
      <c r="M297" s="196"/>
      <c r="N297" s="196"/>
      <c r="O297" s="196"/>
      <c r="P297" s="199"/>
      <c r="Q297" s="196"/>
      <c r="R297" s="196"/>
      <c r="S297" s="196"/>
      <c r="T297" s="200"/>
      <c r="U297" s="201"/>
      <c r="V297" s="200"/>
      <c r="W297" s="196"/>
      <c r="X297" s="196"/>
      <c r="Y297" s="196"/>
      <c r="Z297" s="196"/>
      <c r="AA297" s="196"/>
      <c r="AB297" s="196"/>
      <c r="AC297" s="196"/>
      <c r="AD297" s="196"/>
      <c r="AE297" s="196"/>
      <c r="AF297" s="196"/>
      <c r="AG297" s="196"/>
      <c r="AH297" s="196"/>
      <c r="AI297" s="196"/>
      <c r="AJ297" s="196"/>
      <c r="AK297" s="196"/>
      <c r="AL297" s="196"/>
      <c r="AM297" s="196"/>
      <c r="AN297" s="196"/>
      <c r="AO297" s="196"/>
      <c r="AP297" s="196"/>
      <c r="AQ297" s="196"/>
      <c r="AR297" s="196"/>
      <c r="AS297" s="196"/>
      <c r="AT297" s="196"/>
    </row>
    <row r="298" spans="1:46" x14ac:dyDescent="0.25">
      <c r="A298" s="196"/>
      <c r="B298" s="196"/>
      <c r="C298" s="196"/>
      <c r="D298" s="196"/>
      <c r="E298" s="196"/>
      <c r="F298" s="196"/>
      <c r="G298" s="196"/>
      <c r="H298" s="196"/>
      <c r="I298" s="196"/>
      <c r="J298" s="196"/>
      <c r="K298" s="196"/>
      <c r="L298" s="196"/>
      <c r="M298" s="196"/>
      <c r="N298" s="196"/>
      <c r="O298" s="196"/>
      <c r="P298" s="199"/>
      <c r="Q298" s="196"/>
      <c r="R298" s="196"/>
      <c r="S298" s="196"/>
      <c r="T298" s="200"/>
      <c r="U298" s="201"/>
      <c r="V298" s="200"/>
      <c r="W298" s="196"/>
      <c r="X298" s="196"/>
      <c r="Y298" s="196"/>
      <c r="Z298" s="196"/>
      <c r="AA298" s="196"/>
      <c r="AB298" s="196"/>
      <c r="AC298" s="196"/>
      <c r="AD298" s="196"/>
      <c r="AE298" s="196"/>
      <c r="AF298" s="196"/>
      <c r="AG298" s="196"/>
      <c r="AH298" s="196"/>
      <c r="AI298" s="196"/>
      <c r="AJ298" s="196"/>
      <c r="AK298" s="196"/>
      <c r="AL298" s="196"/>
      <c r="AM298" s="196"/>
      <c r="AN298" s="196"/>
      <c r="AO298" s="196"/>
      <c r="AP298" s="196"/>
      <c r="AQ298" s="196"/>
      <c r="AR298" s="196"/>
      <c r="AS298" s="196"/>
      <c r="AT298" s="196"/>
    </row>
    <row r="299" spans="1:46" x14ac:dyDescent="0.25">
      <c r="A299" s="196"/>
      <c r="B299" s="196"/>
      <c r="C299" s="196"/>
      <c r="D299" s="196"/>
      <c r="E299" s="196"/>
      <c r="F299" s="196"/>
      <c r="G299" s="196"/>
      <c r="H299" s="196"/>
      <c r="I299" s="196"/>
      <c r="J299" s="196"/>
      <c r="K299" s="196"/>
      <c r="L299" s="196"/>
      <c r="M299" s="196"/>
      <c r="N299" s="196"/>
      <c r="O299" s="196"/>
      <c r="P299" s="199"/>
      <c r="Q299" s="196"/>
      <c r="R299" s="196"/>
      <c r="S299" s="196"/>
      <c r="T299" s="200"/>
      <c r="U299" s="201"/>
      <c r="V299" s="200"/>
      <c r="W299" s="196"/>
      <c r="X299" s="196"/>
      <c r="Y299" s="196"/>
      <c r="Z299" s="196"/>
      <c r="AA299" s="196"/>
      <c r="AB299" s="196"/>
      <c r="AC299" s="196"/>
      <c r="AD299" s="196"/>
      <c r="AE299" s="196"/>
      <c r="AF299" s="196"/>
      <c r="AG299" s="196"/>
      <c r="AH299" s="196"/>
      <c r="AI299" s="196"/>
      <c r="AJ299" s="196"/>
      <c r="AK299" s="196"/>
      <c r="AL299" s="196"/>
      <c r="AM299" s="196"/>
      <c r="AN299" s="196"/>
      <c r="AO299" s="196"/>
      <c r="AP299" s="196"/>
      <c r="AQ299" s="196"/>
      <c r="AR299" s="196"/>
      <c r="AS299" s="196"/>
      <c r="AT299" s="196"/>
    </row>
    <row r="300" spans="1:46" x14ac:dyDescent="0.25">
      <c r="A300" s="196"/>
      <c r="B300" s="196"/>
      <c r="C300" s="196"/>
      <c r="D300" s="196"/>
      <c r="E300" s="196"/>
      <c r="F300" s="196"/>
      <c r="G300" s="196"/>
      <c r="H300" s="196"/>
      <c r="I300" s="196"/>
      <c r="J300" s="196"/>
      <c r="K300" s="196"/>
      <c r="L300" s="196"/>
      <c r="M300" s="196"/>
      <c r="N300" s="196"/>
      <c r="O300" s="196"/>
      <c r="P300" s="199"/>
      <c r="Q300" s="196"/>
      <c r="R300" s="196"/>
      <c r="S300" s="196"/>
      <c r="T300" s="200"/>
      <c r="U300" s="201"/>
      <c r="V300" s="200"/>
      <c r="W300" s="196"/>
      <c r="X300" s="196"/>
      <c r="Y300" s="196"/>
      <c r="Z300" s="196"/>
      <c r="AA300" s="196"/>
      <c r="AB300" s="196"/>
      <c r="AC300" s="196"/>
      <c r="AD300" s="196"/>
      <c r="AE300" s="196"/>
      <c r="AF300" s="196"/>
      <c r="AG300" s="196"/>
      <c r="AH300" s="196"/>
      <c r="AI300" s="196"/>
      <c r="AJ300" s="196"/>
      <c r="AK300" s="196"/>
      <c r="AL300" s="196"/>
      <c r="AM300" s="196"/>
      <c r="AN300" s="196"/>
      <c r="AO300" s="196"/>
      <c r="AP300" s="196"/>
      <c r="AQ300" s="196"/>
      <c r="AR300" s="196"/>
      <c r="AS300" s="196"/>
      <c r="AT300" s="196"/>
    </row>
    <row r="301" spans="1:46" x14ac:dyDescent="0.25">
      <c r="A301" s="196"/>
      <c r="B301" s="196"/>
      <c r="C301" s="196"/>
      <c r="D301" s="196"/>
      <c r="E301" s="196"/>
      <c r="F301" s="196"/>
      <c r="G301" s="196"/>
      <c r="H301" s="196"/>
      <c r="I301" s="196"/>
      <c r="J301" s="196"/>
      <c r="K301" s="196"/>
      <c r="L301" s="196"/>
      <c r="M301" s="196"/>
      <c r="N301" s="196"/>
      <c r="O301" s="196"/>
      <c r="P301" s="199"/>
      <c r="Q301" s="196"/>
      <c r="R301" s="196"/>
      <c r="S301" s="196"/>
      <c r="T301" s="200"/>
      <c r="U301" s="201"/>
      <c r="V301" s="200"/>
      <c r="W301" s="196"/>
      <c r="X301" s="196"/>
      <c r="Y301" s="196"/>
      <c r="Z301" s="196"/>
      <c r="AA301" s="196"/>
      <c r="AB301" s="196"/>
      <c r="AC301" s="196"/>
      <c r="AD301" s="196"/>
      <c r="AE301" s="196"/>
      <c r="AF301" s="196"/>
      <c r="AG301" s="196"/>
      <c r="AH301" s="196"/>
      <c r="AI301" s="196"/>
      <c r="AJ301" s="196"/>
      <c r="AK301" s="196"/>
      <c r="AL301" s="196"/>
      <c r="AM301" s="196"/>
      <c r="AN301" s="196"/>
      <c r="AO301" s="196"/>
      <c r="AP301" s="196"/>
      <c r="AQ301" s="196"/>
      <c r="AR301" s="196"/>
      <c r="AS301" s="196"/>
      <c r="AT301" s="196"/>
    </row>
    <row r="302" spans="1:46" x14ac:dyDescent="0.25">
      <c r="A302" s="196"/>
      <c r="B302" s="196"/>
      <c r="C302" s="196"/>
      <c r="D302" s="196"/>
      <c r="E302" s="196"/>
      <c r="F302" s="196"/>
      <c r="G302" s="196"/>
      <c r="H302" s="196"/>
      <c r="I302" s="196"/>
      <c r="J302" s="196"/>
      <c r="K302" s="196"/>
      <c r="L302" s="196"/>
      <c r="M302" s="196"/>
      <c r="N302" s="196"/>
      <c r="O302" s="196"/>
      <c r="P302" s="199"/>
      <c r="Q302" s="196"/>
      <c r="R302" s="196"/>
      <c r="S302" s="196"/>
      <c r="T302" s="200"/>
      <c r="U302" s="201"/>
      <c r="V302" s="200"/>
      <c r="W302" s="196"/>
      <c r="X302" s="196"/>
      <c r="Y302" s="196"/>
      <c r="Z302" s="196"/>
      <c r="AA302" s="196"/>
      <c r="AB302" s="196"/>
      <c r="AC302" s="196"/>
      <c r="AD302" s="196"/>
      <c r="AE302" s="196"/>
      <c r="AF302" s="196"/>
      <c r="AG302" s="196"/>
      <c r="AH302" s="196"/>
      <c r="AI302" s="196"/>
      <c r="AJ302" s="196"/>
      <c r="AK302" s="196"/>
      <c r="AL302" s="196"/>
      <c r="AM302" s="196"/>
      <c r="AN302" s="196"/>
      <c r="AO302" s="196"/>
      <c r="AP302" s="196"/>
      <c r="AQ302" s="196"/>
      <c r="AR302" s="196"/>
      <c r="AS302" s="196"/>
      <c r="AT302" s="196"/>
    </row>
    <row r="303" spans="1:46" x14ac:dyDescent="0.25">
      <c r="A303" s="196"/>
      <c r="B303" s="196"/>
      <c r="C303" s="196"/>
      <c r="D303" s="196"/>
      <c r="E303" s="196"/>
      <c r="F303" s="196"/>
      <c r="G303" s="196"/>
      <c r="H303" s="196"/>
      <c r="I303" s="196"/>
      <c r="J303" s="196"/>
      <c r="K303" s="196"/>
      <c r="L303" s="196"/>
      <c r="M303" s="196"/>
      <c r="N303" s="196"/>
      <c r="O303" s="196"/>
      <c r="P303" s="199"/>
      <c r="Q303" s="196"/>
      <c r="R303" s="196"/>
      <c r="S303" s="196"/>
      <c r="T303" s="200"/>
      <c r="U303" s="201"/>
      <c r="V303" s="200"/>
      <c r="W303" s="196"/>
      <c r="X303" s="196"/>
      <c r="Y303" s="196"/>
      <c r="Z303" s="196"/>
      <c r="AA303" s="196"/>
      <c r="AB303" s="196"/>
      <c r="AC303" s="196"/>
      <c r="AD303" s="196"/>
      <c r="AE303" s="196"/>
      <c r="AF303" s="196"/>
      <c r="AG303" s="196"/>
      <c r="AH303" s="196"/>
      <c r="AI303" s="196"/>
      <c r="AJ303" s="196"/>
      <c r="AK303" s="196"/>
      <c r="AL303" s="196"/>
      <c r="AM303" s="196"/>
      <c r="AN303" s="196"/>
      <c r="AO303" s="196"/>
      <c r="AP303" s="196"/>
      <c r="AQ303" s="196"/>
      <c r="AR303" s="196"/>
      <c r="AS303" s="196"/>
      <c r="AT303" s="196"/>
    </row>
    <row r="304" spans="1:46" x14ac:dyDescent="0.25">
      <c r="A304" s="196"/>
      <c r="B304" s="196"/>
      <c r="C304" s="196"/>
      <c r="D304" s="196"/>
      <c r="E304" s="196"/>
      <c r="F304" s="196"/>
      <c r="G304" s="196"/>
      <c r="H304" s="196"/>
      <c r="I304" s="196"/>
      <c r="J304" s="196"/>
      <c r="K304" s="196"/>
      <c r="L304" s="196"/>
      <c r="M304" s="196"/>
      <c r="N304" s="196"/>
      <c r="O304" s="196"/>
      <c r="P304" s="199"/>
      <c r="Q304" s="196"/>
      <c r="R304" s="196"/>
      <c r="S304" s="196"/>
      <c r="T304" s="200"/>
      <c r="U304" s="201"/>
      <c r="V304" s="200"/>
      <c r="W304" s="196"/>
      <c r="X304" s="196"/>
      <c r="Y304" s="196"/>
      <c r="Z304" s="196"/>
      <c r="AA304" s="196"/>
      <c r="AB304" s="196"/>
      <c r="AC304" s="196"/>
      <c r="AD304" s="196"/>
      <c r="AE304" s="196"/>
      <c r="AF304" s="196"/>
      <c r="AG304" s="196"/>
      <c r="AH304" s="196"/>
      <c r="AI304" s="196"/>
      <c r="AJ304" s="196"/>
      <c r="AK304" s="196"/>
      <c r="AL304" s="196"/>
      <c r="AM304" s="196"/>
      <c r="AN304" s="196"/>
      <c r="AO304" s="196"/>
      <c r="AP304" s="196"/>
      <c r="AQ304" s="196"/>
      <c r="AR304" s="196"/>
      <c r="AS304" s="196"/>
      <c r="AT304" s="196"/>
    </row>
    <row r="305" spans="1:46" x14ac:dyDescent="0.25">
      <c r="A305" s="196"/>
      <c r="B305" s="196"/>
      <c r="C305" s="196"/>
      <c r="D305" s="196"/>
      <c r="E305" s="196"/>
      <c r="F305" s="196"/>
      <c r="G305" s="196"/>
      <c r="H305" s="196"/>
      <c r="I305" s="196"/>
      <c r="J305" s="196"/>
      <c r="K305" s="196"/>
      <c r="L305" s="196"/>
      <c r="M305" s="196"/>
      <c r="N305" s="196"/>
      <c r="O305" s="196"/>
      <c r="P305" s="199"/>
      <c r="Q305" s="196"/>
      <c r="R305" s="196"/>
      <c r="S305" s="196"/>
      <c r="T305" s="200"/>
      <c r="U305" s="201"/>
      <c r="V305" s="200"/>
      <c r="W305" s="196"/>
      <c r="X305" s="196"/>
      <c r="Y305" s="196"/>
      <c r="Z305" s="196"/>
      <c r="AA305" s="196"/>
      <c r="AB305" s="196"/>
      <c r="AC305" s="196"/>
      <c r="AD305" s="196"/>
      <c r="AE305" s="196"/>
      <c r="AF305" s="196"/>
      <c r="AG305" s="196"/>
      <c r="AH305" s="196"/>
      <c r="AI305" s="196"/>
      <c r="AJ305" s="196"/>
      <c r="AK305" s="196"/>
      <c r="AL305" s="196"/>
      <c r="AM305" s="196"/>
      <c r="AN305" s="196"/>
      <c r="AO305" s="196"/>
      <c r="AP305" s="196"/>
      <c r="AQ305" s="196"/>
      <c r="AR305" s="196"/>
      <c r="AS305" s="196"/>
      <c r="AT305" s="196"/>
    </row>
    <row r="306" spans="1:46" x14ac:dyDescent="0.25">
      <c r="A306" s="196"/>
      <c r="B306" s="196"/>
      <c r="C306" s="196"/>
      <c r="D306" s="196"/>
      <c r="E306" s="196"/>
      <c r="F306" s="196"/>
      <c r="G306" s="196"/>
      <c r="H306" s="196"/>
      <c r="I306" s="196"/>
      <c r="J306" s="196"/>
      <c r="K306" s="196"/>
      <c r="L306" s="196"/>
      <c r="M306" s="196"/>
      <c r="N306" s="196"/>
      <c r="O306" s="196"/>
      <c r="P306" s="199"/>
      <c r="Q306" s="196"/>
      <c r="R306" s="196"/>
      <c r="S306" s="196"/>
      <c r="T306" s="200"/>
      <c r="U306" s="201"/>
      <c r="V306" s="200"/>
      <c r="W306" s="196"/>
      <c r="X306" s="196"/>
      <c r="Y306" s="196"/>
      <c r="Z306" s="196"/>
      <c r="AA306" s="196"/>
      <c r="AB306" s="196"/>
      <c r="AC306" s="196"/>
      <c r="AD306" s="196"/>
      <c r="AE306" s="196"/>
      <c r="AF306" s="196"/>
      <c r="AG306" s="196"/>
      <c r="AH306" s="196"/>
      <c r="AI306" s="196"/>
      <c r="AJ306" s="196"/>
      <c r="AK306" s="196"/>
      <c r="AL306" s="196"/>
      <c r="AM306" s="196"/>
      <c r="AN306" s="196"/>
      <c r="AO306" s="196"/>
      <c r="AP306" s="196"/>
      <c r="AQ306" s="196"/>
      <c r="AR306" s="196"/>
      <c r="AS306" s="196"/>
      <c r="AT306" s="196"/>
    </row>
    <row r="307" spans="1:46" x14ac:dyDescent="0.25">
      <c r="A307" s="196"/>
      <c r="B307" s="196"/>
      <c r="C307" s="196"/>
      <c r="D307" s="196"/>
      <c r="E307" s="196"/>
      <c r="F307" s="196"/>
      <c r="G307" s="196"/>
      <c r="H307" s="196"/>
      <c r="I307" s="196"/>
      <c r="J307" s="196"/>
      <c r="K307" s="196"/>
      <c r="L307" s="196"/>
      <c r="M307" s="196"/>
      <c r="N307" s="196"/>
      <c r="O307" s="196"/>
      <c r="P307" s="199"/>
      <c r="Q307" s="196"/>
      <c r="R307" s="196"/>
      <c r="S307" s="196"/>
      <c r="T307" s="200"/>
      <c r="U307" s="201"/>
      <c r="V307" s="200"/>
      <c r="W307" s="196"/>
      <c r="X307" s="196"/>
      <c r="Y307" s="196"/>
      <c r="Z307" s="196"/>
      <c r="AA307" s="196"/>
      <c r="AB307" s="196"/>
      <c r="AC307" s="196"/>
      <c r="AD307" s="196"/>
      <c r="AE307" s="196"/>
      <c r="AF307" s="196"/>
      <c r="AG307" s="196"/>
      <c r="AH307" s="196"/>
      <c r="AI307" s="196"/>
      <c r="AJ307" s="196"/>
      <c r="AK307" s="196"/>
      <c r="AL307" s="196"/>
      <c r="AM307" s="196"/>
      <c r="AN307" s="196"/>
      <c r="AO307" s="196"/>
      <c r="AP307" s="196"/>
      <c r="AQ307" s="196"/>
      <c r="AR307" s="196"/>
      <c r="AS307" s="196"/>
      <c r="AT307" s="196"/>
    </row>
    <row r="308" spans="1:46" x14ac:dyDescent="0.25">
      <c r="A308" s="196"/>
      <c r="B308" s="196"/>
      <c r="C308" s="196"/>
      <c r="D308" s="196"/>
      <c r="E308" s="196"/>
      <c r="F308" s="196"/>
      <c r="G308" s="196"/>
      <c r="H308" s="196"/>
      <c r="I308" s="196"/>
      <c r="J308" s="196"/>
      <c r="K308" s="196"/>
      <c r="L308" s="196"/>
      <c r="M308" s="196"/>
      <c r="N308" s="196"/>
      <c r="O308" s="196"/>
      <c r="P308" s="199"/>
      <c r="Q308" s="196"/>
      <c r="R308" s="196"/>
      <c r="S308" s="196"/>
      <c r="T308" s="200"/>
      <c r="U308" s="201"/>
      <c r="V308" s="200"/>
      <c r="W308" s="196"/>
      <c r="X308" s="196"/>
      <c r="Y308" s="196"/>
      <c r="Z308" s="196"/>
      <c r="AA308" s="196"/>
      <c r="AB308" s="196"/>
      <c r="AC308" s="196"/>
      <c r="AD308" s="196"/>
      <c r="AE308" s="196"/>
      <c r="AF308" s="196"/>
      <c r="AG308" s="196"/>
      <c r="AH308" s="196"/>
      <c r="AI308" s="196"/>
      <c r="AJ308" s="196"/>
      <c r="AK308" s="196"/>
      <c r="AL308" s="196"/>
      <c r="AM308" s="196"/>
      <c r="AN308" s="196"/>
      <c r="AO308" s="196"/>
      <c r="AP308" s="196"/>
      <c r="AQ308" s="196"/>
      <c r="AR308" s="196"/>
      <c r="AS308" s="196"/>
      <c r="AT308" s="196"/>
    </row>
    <row r="309" spans="1:46" x14ac:dyDescent="0.25">
      <c r="A309" s="196"/>
      <c r="B309" s="196"/>
      <c r="C309" s="196"/>
      <c r="D309" s="196"/>
      <c r="E309" s="196"/>
      <c r="F309" s="196"/>
      <c r="G309" s="196"/>
      <c r="H309" s="196"/>
      <c r="I309" s="196"/>
      <c r="J309" s="196"/>
      <c r="K309" s="196"/>
      <c r="L309" s="196"/>
      <c r="M309" s="196"/>
      <c r="N309" s="196"/>
      <c r="O309" s="196"/>
      <c r="P309" s="199"/>
      <c r="Q309" s="196"/>
      <c r="R309" s="196"/>
      <c r="S309" s="196"/>
      <c r="T309" s="200"/>
      <c r="U309" s="201"/>
      <c r="V309" s="200"/>
      <c r="W309" s="196"/>
      <c r="X309" s="196"/>
      <c r="Y309" s="196"/>
      <c r="Z309" s="196"/>
      <c r="AA309" s="196"/>
      <c r="AB309" s="196"/>
      <c r="AC309" s="196"/>
      <c r="AD309" s="196"/>
      <c r="AE309" s="196"/>
      <c r="AF309" s="196"/>
      <c r="AG309" s="196"/>
      <c r="AH309" s="196"/>
      <c r="AI309" s="196"/>
      <c r="AJ309" s="196"/>
      <c r="AK309" s="196"/>
      <c r="AL309" s="196"/>
      <c r="AM309" s="196"/>
      <c r="AN309" s="196"/>
      <c r="AO309" s="196"/>
      <c r="AP309" s="196"/>
      <c r="AQ309" s="196"/>
      <c r="AR309" s="196"/>
      <c r="AS309" s="196"/>
      <c r="AT309" s="196"/>
    </row>
    <row r="310" spans="1:46" x14ac:dyDescent="0.25">
      <c r="A310" s="196"/>
      <c r="B310" s="196"/>
      <c r="C310" s="196"/>
      <c r="D310" s="196"/>
      <c r="E310" s="196"/>
      <c r="F310" s="196"/>
      <c r="G310" s="196"/>
      <c r="H310" s="196"/>
      <c r="I310" s="196"/>
      <c r="J310" s="196"/>
      <c r="K310" s="196"/>
      <c r="L310" s="196"/>
      <c r="M310" s="196"/>
      <c r="N310" s="196"/>
      <c r="O310" s="196"/>
      <c r="P310" s="199"/>
      <c r="Q310" s="196"/>
      <c r="R310" s="196"/>
      <c r="S310" s="196"/>
      <c r="T310" s="200"/>
      <c r="U310" s="201"/>
      <c r="V310" s="200"/>
      <c r="W310" s="196"/>
      <c r="X310" s="196"/>
      <c r="Y310" s="196"/>
      <c r="Z310" s="196"/>
      <c r="AA310" s="196"/>
      <c r="AB310" s="196"/>
      <c r="AC310" s="196"/>
      <c r="AD310" s="196"/>
      <c r="AE310" s="196"/>
      <c r="AF310" s="196"/>
      <c r="AG310" s="196"/>
      <c r="AH310" s="196"/>
      <c r="AI310" s="196"/>
      <c r="AJ310" s="196"/>
      <c r="AK310" s="196"/>
      <c r="AL310" s="196"/>
      <c r="AM310" s="196"/>
      <c r="AN310" s="196"/>
      <c r="AO310" s="196"/>
      <c r="AP310" s="196"/>
      <c r="AQ310" s="196"/>
      <c r="AR310" s="196"/>
      <c r="AS310" s="196"/>
      <c r="AT310" s="196"/>
    </row>
    <row r="311" spans="1:46" x14ac:dyDescent="0.25">
      <c r="A311" s="196"/>
      <c r="B311" s="196"/>
      <c r="C311" s="196"/>
      <c r="D311" s="196"/>
      <c r="E311" s="196"/>
      <c r="F311" s="196"/>
      <c r="G311" s="196"/>
      <c r="H311" s="196"/>
      <c r="I311" s="196"/>
      <c r="J311" s="196"/>
      <c r="K311" s="196"/>
      <c r="L311" s="196"/>
      <c r="M311" s="196"/>
      <c r="N311" s="196"/>
      <c r="O311" s="196"/>
      <c r="P311" s="199"/>
      <c r="Q311" s="196"/>
      <c r="R311" s="196"/>
      <c r="S311" s="196"/>
      <c r="T311" s="200"/>
      <c r="U311" s="201"/>
      <c r="V311" s="200"/>
      <c r="W311" s="196"/>
      <c r="X311" s="196"/>
      <c r="Y311" s="196"/>
      <c r="Z311" s="196"/>
      <c r="AA311" s="196"/>
      <c r="AB311" s="196"/>
      <c r="AC311" s="196"/>
      <c r="AD311" s="196"/>
      <c r="AE311" s="196"/>
      <c r="AF311" s="196"/>
      <c r="AG311" s="196"/>
      <c r="AH311" s="196"/>
      <c r="AI311" s="196"/>
      <c r="AJ311" s="196"/>
      <c r="AK311" s="196"/>
      <c r="AL311" s="196"/>
      <c r="AM311" s="196"/>
      <c r="AN311" s="196"/>
      <c r="AO311" s="196"/>
      <c r="AP311" s="196"/>
      <c r="AQ311" s="196"/>
      <c r="AR311" s="196"/>
      <c r="AS311" s="196"/>
      <c r="AT311" s="196"/>
    </row>
    <row r="312" spans="1:46" x14ac:dyDescent="0.25">
      <c r="A312" s="196"/>
      <c r="B312" s="196"/>
      <c r="C312" s="196"/>
      <c r="D312" s="196"/>
      <c r="E312" s="196"/>
      <c r="F312" s="196"/>
      <c r="G312" s="196"/>
      <c r="H312" s="196"/>
      <c r="I312" s="196"/>
      <c r="J312" s="196"/>
      <c r="K312" s="196"/>
      <c r="L312" s="196"/>
      <c r="M312" s="196"/>
      <c r="N312" s="196"/>
      <c r="O312" s="196"/>
      <c r="P312" s="199"/>
      <c r="Q312" s="196"/>
      <c r="R312" s="196"/>
      <c r="S312" s="196"/>
      <c r="T312" s="200"/>
      <c r="U312" s="201"/>
      <c r="V312" s="200"/>
      <c r="W312" s="196"/>
      <c r="X312" s="196"/>
      <c r="Y312" s="196"/>
      <c r="Z312" s="196"/>
      <c r="AA312" s="196"/>
      <c r="AB312" s="196"/>
      <c r="AC312" s="196"/>
      <c r="AD312" s="196"/>
      <c r="AE312" s="196"/>
      <c r="AF312" s="196"/>
      <c r="AG312" s="196"/>
      <c r="AH312" s="196"/>
      <c r="AI312" s="196"/>
      <c r="AJ312" s="196"/>
      <c r="AK312" s="196"/>
      <c r="AL312" s="196"/>
      <c r="AM312" s="196"/>
      <c r="AN312" s="196"/>
      <c r="AO312" s="196"/>
      <c r="AP312" s="196"/>
      <c r="AQ312" s="196"/>
      <c r="AR312" s="196"/>
      <c r="AS312" s="196"/>
      <c r="AT312" s="196"/>
    </row>
    <row r="313" spans="1:46" x14ac:dyDescent="0.25">
      <c r="A313" s="196"/>
      <c r="B313" s="196"/>
      <c r="C313" s="196"/>
      <c r="D313" s="196"/>
      <c r="E313" s="196"/>
      <c r="F313" s="196"/>
      <c r="G313" s="196"/>
      <c r="H313" s="196"/>
      <c r="I313" s="196"/>
      <c r="J313" s="196"/>
      <c r="K313" s="196"/>
      <c r="L313" s="196"/>
      <c r="M313" s="196"/>
      <c r="N313" s="196"/>
      <c r="O313" s="196"/>
      <c r="P313" s="199"/>
      <c r="Q313" s="196"/>
      <c r="R313" s="196"/>
      <c r="S313" s="196"/>
      <c r="T313" s="200"/>
      <c r="U313" s="201"/>
      <c r="V313" s="200"/>
      <c r="W313" s="196"/>
      <c r="X313" s="196"/>
      <c r="Y313" s="196"/>
      <c r="Z313" s="196"/>
      <c r="AA313" s="196"/>
      <c r="AB313" s="196"/>
      <c r="AC313" s="196"/>
      <c r="AD313" s="196"/>
      <c r="AE313" s="196"/>
      <c r="AF313" s="196"/>
      <c r="AG313" s="196"/>
      <c r="AH313" s="196"/>
      <c r="AI313" s="196"/>
      <c r="AJ313" s="196"/>
      <c r="AK313" s="196"/>
      <c r="AL313" s="196"/>
      <c r="AM313" s="196"/>
      <c r="AN313" s="196"/>
      <c r="AO313" s="196"/>
      <c r="AP313" s="196"/>
      <c r="AQ313" s="196"/>
      <c r="AR313" s="196"/>
      <c r="AS313" s="196"/>
      <c r="AT313" s="196"/>
    </row>
    <row r="314" spans="1:46" x14ac:dyDescent="0.25">
      <c r="A314" s="196"/>
      <c r="B314" s="196"/>
      <c r="C314" s="196"/>
      <c r="D314" s="196"/>
      <c r="E314" s="196"/>
      <c r="F314" s="196"/>
      <c r="G314" s="196"/>
      <c r="H314" s="196"/>
      <c r="I314" s="196"/>
      <c r="J314" s="196"/>
      <c r="K314" s="196"/>
      <c r="L314" s="196"/>
      <c r="M314" s="196"/>
      <c r="N314" s="196"/>
      <c r="O314" s="196"/>
      <c r="P314" s="199"/>
      <c r="Q314" s="196"/>
      <c r="R314" s="196"/>
      <c r="S314" s="196"/>
      <c r="T314" s="200"/>
      <c r="U314" s="201"/>
      <c r="V314" s="200"/>
      <c r="W314" s="196"/>
      <c r="X314" s="196"/>
      <c r="Y314" s="196"/>
      <c r="Z314" s="196"/>
      <c r="AA314" s="196"/>
      <c r="AB314" s="196"/>
      <c r="AC314" s="196"/>
      <c r="AD314" s="196"/>
      <c r="AE314" s="196"/>
      <c r="AF314" s="196"/>
      <c r="AG314" s="196"/>
      <c r="AH314" s="196"/>
      <c r="AI314" s="196"/>
      <c r="AJ314" s="196"/>
      <c r="AK314" s="196"/>
      <c r="AL314" s="196"/>
      <c r="AM314" s="196"/>
      <c r="AN314" s="196"/>
      <c r="AO314" s="196"/>
      <c r="AP314" s="196"/>
      <c r="AQ314" s="196"/>
      <c r="AR314" s="196"/>
      <c r="AS314" s="196"/>
      <c r="AT314" s="196"/>
    </row>
    <row r="315" spans="1:46" x14ac:dyDescent="0.25">
      <c r="A315" s="196"/>
      <c r="B315" s="196"/>
      <c r="C315" s="196"/>
      <c r="D315" s="196"/>
      <c r="E315" s="196"/>
      <c r="F315" s="196"/>
      <c r="G315" s="196"/>
      <c r="H315" s="196"/>
      <c r="I315" s="196"/>
      <c r="J315" s="196"/>
      <c r="K315" s="196"/>
      <c r="L315" s="196"/>
      <c r="M315" s="196"/>
      <c r="N315" s="196"/>
      <c r="O315" s="196"/>
      <c r="P315" s="199"/>
      <c r="Q315" s="196"/>
      <c r="R315" s="196"/>
      <c r="S315" s="196"/>
      <c r="T315" s="200"/>
      <c r="U315" s="201"/>
      <c r="V315" s="200"/>
      <c r="W315" s="196"/>
      <c r="X315" s="196"/>
      <c r="Y315" s="196"/>
      <c r="Z315" s="196"/>
      <c r="AA315" s="196"/>
      <c r="AB315" s="196"/>
      <c r="AC315" s="196"/>
      <c r="AD315" s="196"/>
      <c r="AE315" s="196"/>
      <c r="AF315" s="196"/>
      <c r="AG315" s="196"/>
      <c r="AH315" s="196"/>
      <c r="AI315" s="196"/>
      <c r="AJ315" s="196"/>
      <c r="AK315" s="196"/>
      <c r="AL315" s="196"/>
      <c r="AM315" s="196"/>
      <c r="AN315" s="196"/>
      <c r="AO315" s="196"/>
      <c r="AP315" s="196"/>
      <c r="AQ315" s="196"/>
      <c r="AR315" s="196"/>
      <c r="AS315" s="196"/>
      <c r="AT315" s="196"/>
    </row>
    <row r="316" spans="1:46" x14ac:dyDescent="0.25">
      <c r="A316" s="196"/>
      <c r="B316" s="196"/>
      <c r="C316" s="196"/>
      <c r="D316" s="196"/>
      <c r="E316" s="196"/>
      <c r="F316" s="196"/>
      <c r="G316" s="196"/>
      <c r="H316" s="196"/>
      <c r="I316" s="196"/>
      <c r="J316" s="196"/>
      <c r="K316" s="196"/>
      <c r="L316" s="196"/>
      <c r="M316" s="196"/>
      <c r="N316" s="196"/>
      <c r="O316" s="196"/>
      <c r="P316" s="199"/>
      <c r="Q316" s="196"/>
      <c r="R316" s="196"/>
      <c r="S316" s="196"/>
      <c r="T316" s="200"/>
      <c r="U316" s="201"/>
      <c r="V316" s="200"/>
      <c r="W316" s="196"/>
      <c r="X316" s="196"/>
      <c r="Y316" s="196"/>
      <c r="Z316" s="196"/>
      <c r="AA316" s="196"/>
      <c r="AB316" s="196"/>
      <c r="AC316" s="196"/>
      <c r="AD316" s="196"/>
      <c r="AE316" s="196"/>
      <c r="AF316" s="196"/>
      <c r="AG316" s="196"/>
      <c r="AH316" s="196"/>
      <c r="AI316" s="196"/>
      <c r="AJ316" s="196"/>
      <c r="AK316" s="196"/>
      <c r="AL316" s="196"/>
      <c r="AM316" s="196"/>
      <c r="AN316" s="196"/>
      <c r="AO316" s="196"/>
      <c r="AP316" s="196"/>
      <c r="AQ316" s="196"/>
      <c r="AR316" s="196"/>
      <c r="AS316" s="196"/>
      <c r="AT316" s="196"/>
    </row>
    <row r="317" spans="1:46" x14ac:dyDescent="0.25">
      <c r="A317" s="196"/>
      <c r="B317" s="196"/>
      <c r="C317" s="196"/>
      <c r="D317" s="196"/>
      <c r="E317" s="196"/>
      <c r="F317" s="196"/>
      <c r="G317" s="196"/>
      <c r="H317" s="196"/>
      <c r="I317" s="196"/>
      <c r="J317" s="196"/>
      <c r="K317" s="196"/>
      <c r="L317" s="196"/>
      <c r="M317" s="196"/>
      <c r="N317" s="196"/>
      <c r="O317" s="196"/>
      <c r="P317" s="199"/>
      <c r="Q317" s="196"/>
      <c r="R317" s="196"/>
      <c r="S317" s="196"/>
      <c r="T317" s="200"/>
      <c r="U317" s="201"/>
      <c r="V317" s="200"/>
      <c r="W317" s="196"/>
      <c r="X317" s="196"/>
      <c r="Y317" s="196"/>
      <c r="Z317" s="196"/>
      <c r="AA317" s="196"/>
      <c r="AB317" s="196"/>
      <c r="AC317" s="196"/>
      <c r="AD317" s="196"/>
      <c r="AE317" s="196"/>
      <c r="AF317" s="196"/>
      <c r="AG317" s="196"/>
      <c r="AH317" s="196"/>
      <c r="AI317" s="196"/>
      <c r="AJ317" s="196"/>
      <c r="AK317" s="196"/>
      <c r="AL317" s="196"/>
      <c r="AM317" s="196"/>
      <c r="AN317" s="196"/>
      <c r="AO317" s="196"/>
      <c r="AP317" s="196"/>
      <c r="AQ317" s="196"/>
      <c r="AR317" s="196"/>
      <c r="AS317" s="196"/>
      <c r="AT317" s="196"/>
    </row>
  </sheetData>
  <mergeCells count="195">
    <mergeCell ref="C9:C14"/>
    <mergeCell ref="D5:D8"/>
    <mergeCell ref="D9:D14"/>
    <mergeCell ref="E9:E14"/>
    <mergeCell ref="E15:E17"/>
    <mergeCell ref="C21:C27"/>
    <mergeCell ref="D21:D27"/>
    <mergeCell ref="E21:E27"/>
    <mergeCell ref="V56:V57"/>
    <mergeCell ref="J39:J42"/>
    <mergeCell ref="K39:K42"/>
    <mergeCell ref="L39:L42"/>
    <mergeCell ref="M39:M42"/>
    <mergeCell ref="N39:N42"/>
    <mergeCell ref="O39:O42"/>
    <mergeCell ref="J43:J46"/>
    <mergeCell ref="K43:K46"/>
    <mergeCell ref="L43:L46"/>
    <mergeCell ref="M43:M46"/>
    <mergeCell ref="N43:N46"/>
    <mergeCell ref="O43:O46"/>
    <mergeCell ref="J52:J57"/>
    <mergeCell ref="P52:P57"/>
    <mergeCell ref="P39:P46"/>
    <mergeCell ref="V47:V49"/>
    <mergeCell ref="S47:S49"/>
    <mergeCell ref="T47:T49"/>
    <mergeCell ref="R52:R53"/>
    <mergeCell ref="Q52:Q57"/>
    <mergeCell ref="B73:C73"/>
    <mergeCell ref="A74:A87"/>
    <mergeCell ref="B75:B82"/>
    <mergeCell ref="C75:C82"/>
    <mergeCell ref="F75:F82"/>
    <mergeCell ref="G75:G82"/>
    <mergeCell ref="B83:B87"/>
    <mergeCell ref="C83:C87"/>
    <mergeCell ref="F83:F87"/>
    <mergeCell ref="G83:G87"/>
    <mergeCell ref="D75:D82"/>
    <mergeCell ref="E75:E82"/>
    <mergeCell ref="D83:D87"/>
    <mergeCell ref="E83:E87"/>
    <mergeCell ref="A59:A62"/>
    <mergeCell ref="A64:A72"/>
    <mergeCell ref="C64:C65"/>
    <mergeCell ref="D64:D65"/>
    <mergeCell ref="E64:E65"/>
    <mergeCell ref="F64:F65"/>
    <mergeCell ref="G64:G65"/>
    <mergeCell ref="B66:B71"/>
    <mergeCell ref="C66:C71"/>
    <mergeCell ref="F66:F71"/>
    <mergeCell ref="G66:G71"/>
    <mergeCell ref="D66:D71"/>
    <mergeCell ref="E66:E71"/>
    <mergeCell ref="A35:A56"/>
    <mergeCell ref="C35:C36"/>
    <mergeCell ref="D35:D36"/>
    <mergeCell ref="E35:E36"/>
    <mergeCell ref="F35:F36"/>
    <mergeCell ref="G35:G36"/>
    <mergeCell ref="B37:B40"/>
    <mergeCell ref="D37:D40"/>
    <mergeCell ref="F37:F40"/>
    <mergeCell ref="G37:G40"/>
    <mergeCell ref="B41:B50"/>
    <mergeCell ref="F41:F50"/>
    <mergeCell ref="G41:G50"/>
    <mergeCell ref="F51:F55"/>
    <mergeCell ref="G51:G55"/>
    <mergeCell ref="C37:C40"/>
    <mergeCell ref="E37:E40"/>
    <mergeCell ref="C41:C50"/>
    <mergeCell ref="D41:D50"/>
    <mergeCell ref="E41:E50"/>
    <mergeCell ref="A19:A33"/>
    <mergeCell ref="C19:C20"/>
    <mergeCell ref="D19:D20"/>
    <mergeCell ref="E19:E20"/>
    <mergeCell ref="F19:F20"/>
    <mergeCell ref="B21:B27"/>
    <mergeCell ref="B28:B33"/>
    <mergeCell ref="C28:C33"/>
    <mergeCell ref="D28:D33"/>
    <mergeCell ref="E28:E33"/>
    <mergeCell ref="G19:G20"/>
    <mergeCell ref="F21:F22"/>
    <mergeCell ref="G21:G22"/>
    <mergeCell ref="F23:F25"/>
    <mergeCell ref="G23:G25"/>
    <mergeCell ref="F29:F31"/>
    <mergeCell ref="G29:G31"/>
    <mergeCell ref="F32:F33"/>
    <mergeCell ref="G32:G33"/>
    <mergeCell ref="J34:J38"/>
    <mergeCell ref="M19:M20"/>
    <mergeCell ref="N19:N20"/>
    <mergeCell ref="K29:K33"/>
    <mergeCell ref="L29:L33"/>
    <mergeCell ref="M29:M33"/>
    <mergeCell ref="N29:N33"/>
    <mergeCell ref="O29:O33"/>
    <mergeCell ref="V37:V38"/>
    <mergeCell ref="R34:R38"/>
    <mergeCell ref="Q34:Q38"/>
    <mergeCell ref="P34:P38"/>
    <mergeCell ref="O34:O38"/>
    <mergeCell ref="Q24:Q28"/>
    <mergeCell ref="R24:R25"/>
    <mergeCell ref="U26:U28"/>
    <mergeCell ref="V26:V28"/>
    <mergeCell ref="V29:V30"/>
    <mergeCell ref="T29:T30"/>
    <mergeCell ref="U29:U30"/>
    <mergeCell ref="P29:P33"/>
    <mergeCell ref="U37:U38"/>
    <mergeCell ref="T26:T28"/>
    <mergeCell ref="L19:L20"/>
    <mergeCell ref="K24:K28"/>
    <mergeCell ref="L24:L28"/>
    <mergeCell ref="M24:M28"/>
    <mergeCell ref="M34:M38"/>
    <mergeCell ref="L34:L38"/>
    <mergeCell ref="K34:K38"/>
    <mergeCell ref="Q39:Q46"/>
    <mergeCell ref="R39:R41"/>
    <mergeCell ref="R42:R46"/>
    <mergeCell ref="R54:R57"/>
    <mergeCell ref="U47:U49"/>
    <mergeCell ref="K47:K48"/>
    <mergeCell ref="L47:L48"/>
    <mergeCell ref="M47:M48"/>
    <mergeCell ref="N47:N48"/>
    <mergeCell ref="O47:O48"/>
    <mergeCell ref="K49:K51"/>
    <mergeCell ref="J47:J51"/>
    <mergeCell ref="S56:S57"/>
    <mergeCell ref="T56:T57"/>
    <mergeCell ref="U56:U57"/>
    <mergeCell ref="R47:R51"/>
    <mergeCell ref="Q47:Q51"/>
    <mergeCell ref="P47:P51"/>
    <mergeCell ref="O49:O51"/>
    <mergeCell ref="N49:N51"/>
    <mergeCell ref="M49:M51"/>
    <mergeCell ref="L49:L51"/>
    <mergeCell ref="J29:J33"/>
    <mergeCell ref="S37:S38"/>
    <mergeCell ref="T37:T38"/>
    <mergeCell ref="N34:N38"/>
    <mergeCell ref="Q29:Q33"/>
    <mergeCell ref="R29:R33"/>
    <mergeCell ref="S29:S30"/>
    <mergeCell ref="V21:V23"/>
    <mergeCell ref="Q18:Q23"/>
    <mergeCell ref="R19:R23"/>
    <mergeCell ref="K21:K23"/>
    <mergeCell ref="L21:L23"/>
    <mergeCell ref="J24:J28"/>
    <mergeCell ref="M21:M23"/>
    <mergeCell ref="R26:R28"/>
    <mergeCell ref="N24:N28"/>
    <mergeCell ref="O24:O28"/>
    <mergeCell ref="P24:P28"/>
    <mergeCell ref="N21:N23"/>
    <mergeCell ref="O21:O23"/>
    <mergeCell ref="S21:S23"/>
    <mergeCell ref="T21:T23"/>
    <mergeCell ref="U21:U23"/>
    <mergeCell ref="S26:S28"/>
    <mergeCell ref="O19:O20"/>
    <mergeCell ref="P18:P23"/>
    <mergeCell ref="A1:E1"/>
    <mergeCell ref="F1:G1"/>
    <mergeCell ref="M1:O1"/>
    <mergeCell ref="C3:C4"/>
    <mergeCell ref="D3:D4"/>
    <mergeCell ref="E3:E4"/>
    <mergeCell ref="F3:F4"/>
    <mergeCell ref="G3:G4"/>
    <mergeCell ref="B5:B8"/>
    <mergeCell ref="C5:C8"/>
    <mergeCell ref="A3:A17"/>
    <mergeCell ref="E5:E8"/>
    <mergeCell ref="F9:F11"/>
    <mergeCell ref="G9:G11"/>
    <mergeCell ref="B15:B17"/>
    <mergeCell ref="C15:C17"/>
    <mergeCell ref="D15:D17"/>
    <mergeCell ref="F15:F16"/>
    <mergeCell ref="G15:G16"/>
    <mergeCell ref="B9:B14"/>
    <mergeCell ref="J18:J23"/>
    <mergeCell ref="K19:K20"/>
  </mergeCells>
  <pageMargins left="0.70866141732283472" right="0.70866141732283472" top="0.74803149606299213" bottom="0.74803149606299213" header="0.31496062992125984" footer="0.31496062992125984"/>
  <pageSetup scale="5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Tablas Río Ariguaní</vt:lpstr>
      <vt:lpstr>Resumen Totales</vt:lpstr>
      <vt:lpstr>Flujos</vt:lpstr>
      <vt:lpstr>Ruta Critica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HERMES</cp:lastModifiedBy>
  <dcterms:created xsi:type="dcterms:W3CDTF">2013-05-09T20:39:56Z</dcterms:created>
  <dcterms:modified xsi:type="dcterms:W3CDTF">2013-08-02T14:21:04Z</dcterms:modified>
</cp:coreProperties>
</file>